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autoCompressPictures="0"/>
  <mc:AlternateContent xmlns:mc="http://schemas.openxmlformats.org/markup-compatibility/2006">
    <mc:Choice Requires="x15">
      <x15ac:absPath xmlns:x15ac="http://schemas.microsoft.com/office/spreadsheetml/2010/11/ac" url="C:\Users\mmurat\Documents\BAC pro SPVL rénovation diplome IG\SPVL Mars 2016\2022-2023\GRILLES EVALUATION CCF BCP Animation\"/>
    </mc:Choice>
  </mc:AlternateContent>
  <bookViews>
    <workbookView xWindow="-105" yWindow="-105" windowWidth="33120" windowHeight="18120"/>
  </bookViews>
  <sheets>
    <sheet name="Synthèse" sheetId="9" r:id="rId1"/>
    <sheet name="E2 Dossier" sheetId="2" r:id="rId2"/>
    <sheet name="E2 Oral" sheetId="3" r:id="rId3"/>
    <sheet name="E2 PFMP Enfants" sheetId="4" r:id="rId4"/>
    <sheet name="E2 PFMP PA" sheetId="5" r:id="rId5"/>
    <sheet name="E31" sheetId="1" r:id="rId6"/>
    <sheet name="E32" sheetId="6" r:id="rId7"/>
  </sheets>
  <calcPr calcId="162913"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13" i="9" l="1"/>
  <c r="I20" i="2"/>
  <c r="I14" i="2"/>
  <c r="I16" i="2"/>
  <c r="I18" i="2"/>
  <c r="I22" i="2"/>
  <c r="I26" i="2"/>
  <c r="I24" i="2"/>
  <c r="I28" i="2"/>
  <c r="I30" i="2"/>
  <c r="I32" i="2"/>
  <c r="I33" i="2"/>
  <c r="G20" i="2"/>
  <c r="G32" i="2"/>
  <c r="G26" i="2"/>
  <c r="D33" i="2"/>
  <c r="I24" i="3"/>
  <c r="I22" i="3"/>
  <c r="I20" i="3"/>
  <c r="I18" i="3"/>
  <c r="I16" i="3"/>
  <c r="I14" i="3"/>
  <c r="I25" i="3"/>
  <c r="G24" i="3"/>
  <c r="D25" i="3"/>
  <c r="H31" i="2"/>
  <c r="H29" i="2"/>
  <c r="H27" i="2"/>
  <c r="H25" i="2"/>
  <c r="H23" i="2"/>
  <c r="H21" i="2"/>
  <c r="H19" i="2"/>
  <c r="H17" i="2"/>
  <c r="H15" i="2"/>
  <c r="H13" i="2"/>
  <c r="I42" i="6"/>
  <c r="I40" i="6"/>
  <c r="I38" i="6"/>
  <c r="I36" i="6"/>
  <c r="I34" i="6"/>
  <c r="I32" i="6"/>
  <c r="I30" i="6"/>
  <c r="I28" i="6"/>
  <c r="I43" i="6"/>
  <c r="G28" i="6"/>
  <c r="G38" i="6"/>
  <c r="G42" i="6"/>
  <c r="D43" i="6"/>
  <c r="I46" i="4"/>
  <c r="I44" i="4"/>
  <c r="I42" i="4"/>
  <c r="I40" i="4"/>
  <c r="I38" i="4"/>
  <c r="I36" i="4"/>
  <c r="I34" i="4"/>
  <c r="I30" i="4"/>
  <c r="I28" i="4"/>
  <c r="I26" i="4"/>
  <c r="I24" i="4"/>
  <c r="I22" i="4"/>
  <c r="I20" i="4"/>
  <c r="I18" i="4"/>
  <c r="I16" i="4"/>
  <c r="I14" i="4"/>
  <c r="I32" i="4"/>
  <c r="I47" i="4"/>
  <c r="G46" i="4"/>
  <c r="D47" i="4"/>
  <c r="G16" i="4"/>
  <c r="I32" i="5"/>
  <c r="I30" i="5"/>
  <c r="I28" i="5"/>
  <c r="I26" i="5"/>
  <c r="I24" i="5"/>
  <c r="I22" i="5"/>
  <c r="I20" i="5"/>
  <c r="I18" i="5"/>
  <c r="I16" i="5"/>
  <c r="I14" i="5"/>
  <c r="I48" i="5"/>
  <c r="I46" i="5"/>
  <c r="I44" i="5"/>
  <c r="I42" i="5"/>
  <c r="I40" i="5"/>
  <c r="I38" i="5"/>
  <c r="I36" i="5"/>
  <c r="I34" i="5"/>
  <c r="I49" i="5"/>
  <c r="G48" i="5"/>
  <c r="D49" i="5"/>
  <c r="G46" i="5"/>
  <c r="I30" i="1"/>
  <c r="I44" i="1"/>
  <c r="I42" i="1"/>
  <c r="I40" i="1"/>
  <c r="I38" i="1"/>
  <c r="I36" i="1"/>
  <c r="I34" i="1"/>
  <c r="I32" i="1"/>
  <c r="I45" i="1"/>
  <c r="G44" i="1"/>
  <c r="D45" i="1"/>
  <c r="I14" i="6"/>
  <c r="I16" i="6"/>
  <c r="I18" i="6"/>
  <c r="I19" i="6"/>
  <c r="G18" i="6"/>
  <c r="D19" i="6"/>
  <c r="I14" i="1"/>
  <c r="I16" i="1"/>
  <c r="I18" i="1"/>
  <c r="I20" i="1"/>
  <c r="I21" i="1"/>
  <c r="G20" i="1"/>
  <c r="D21" i="1"/>
  <c r="G14" i="3"/>
  <c r="H23" i="3"/>
  <c r="H21" i="3"/>
  <c r="H19" i="3"/>
  <c r="H17" i="3"/>
  <c r="H15" i="3"/>
  <c r="H13" i="3"/>
  <c r="H47" i="4"/>
  <c r="H45" i="4"/>
  <c r="H43" i="4"/>
  <c r="H41" i="4"/>
  <c r="H39" i="4"/>
  <c r="H37" i="4"/>
  <c r="H35" i="4"/>
  <c r="H33" i="4"/>
  <c r="H31" i="4"/>
  <c r="H29" i="4"/>
  <c r="H27" i="4"/>
  <c r="H25" i="4"/>
  <c r="H23" i="4"/>
  <c r="H21" i="4"/>
  <c r="H19" i="4"/>
  <c r="H17" i="4"/>
  <c r="H15" i="4"/>
  <c r="H13" i="4"/>
  <c r="H47" i="5"/>
  <c r="H45" i="5"/>
  <c r="H43" i="5"/>
  <c r="H41" i="5"/>
  <c r="H39" i="5"/>
  <c r="H37" i="5"/>
  <c r="H35" i="5"/>
  <c r="H33" i="5"/>
  <c r="H31" i="5"/>
  <c r="H29" i="5"/>
  <c r="H27" i="5"/>
  <c r="H25" i="5"/>
  <c r="H23" i="5"/>
  <c r="H21" i="5"/>
  <c r="H19" i="5"/>
  <c r="H17" i="5"/>
  <c r="H15" i="5"/>
  <c r="H13" i="5"/>
  <c r="H43" i="1"/>
  <c r="H41" i="1"/>
  <c r="H39" i="1"/>
  <c r="H35" i="1"/>
  <c r="H37" i="1"/>
  <c r="H33" i="1"/>
  <c r="H31" i="1"/>
  <c r="H29" i="1"/>
  <c r="H17" i="1"/>
  <c r="H19" i="1"/>
  <c r="H13" i="1"/>
  <c r="H15" i="1"/>
  <c r="D48" i="1"/>
  <c r="H13" i="9"/>
  <c r="F11" i="9" a="1"/>
  <c r="F11" i="9"/>
  <c r="F12" i="9" a="1"/>
  <c r="F12" i="9"/>
  <c r="F18" i="9" a="1"/>
  <c r="F18" i="9"/>
  <c r="F17" i="9" a="1"/>
  <c r="F17" i="9"/>
  <c r="J6" i="9"/>
  <c r="F14" i="9"/>
  <c r="B3" i="6"/>
  <c r="B2" i="6"/>
  <c r="E1" i="6"/>
  <c r="B1" i="6"/>
  <c r="B3" i="1"/>
  <c r="B2" i="1"/>
  <c r="E1" i="1"/>
  <c r="B1" i="1"/>
  <c r="B3" i="5"/>
  <c r="B2" i="5"/>
  <c r="E1" i="5"/>
  <c r="B1" i="5"/>
  <c r="B3" i="4"/>
  <c r="B2" i="4"/>
  <c r="E1" i="4"/>
  <c r="B1" i="4"/>
  <c r="B3" i="3"/>
  <c r="B2" i="3"/>
  <c r="E1" i="3"/>
  <c r="B1" i="3"/>
  <c r="E1" i="2"/>
  <c r="B3" i="2"/>
  <c r="B2" i="2"/>
  <c r="B1" i="2"/>
  <c r="G34" i="6"/>
  <c r="G30" i="5"/>
  <c r="G30" i="4"/>
  <c r="G36" i="4"/>
  <c r="G40" i="5"/>
  <c r="G38" i="5"/>
  <c r="G36" i="5"/>
  <c r="G34" i="5"/>
  <c r="G32" i="5"/>
  <c r="G26" i="5"/>
  <c r="G28" i="5"/>
  <c r="G44" i="5"/>
  <c r="G42" i="5"/>
  <c r="G24" i="5"/>
  <c r="G22" i="5"/>
  <c r="G20" i="5"/>
  <c r="G18" i="5"/>
  <c r="G16" i="5"/>
  <c r="G14" i="5"/>
  <c r="G44" i="4"/>
  <c r="G42" i="4"/>
  <c r="G40" i="4"/>
  <c r="G38" i="4"/>
  <c r="G34" i="4"/>
  <c r="G32" i="4"/>
  <c r="G28" i="4"/>
  <c r="G26" i="4"/>
  <c r="G24" i="4"/>
  <c r="G22" i="4"/>
  <c r="G20" i="4"/>
  <c r="G18" i="4"/>
  <c r="G14" i="4"/>
  <c r="G22" i="3"/>
  <c r="G18" i="3"/>
  <c r="G16" i="3"/>
  <c r="G20" i="3"/>
  <c r="G28" i="2"/>
  <c r="G24" i="2"/>
  <c r="G22" i="2"/>
  <c r="G18" i="2"/>
  <c r="G16" i="2"/>
  <c r="G14" i="2"/>
  <c r="G30" i="2"/>
  <c r="G40" i="6"/>
  <c r="G36" i="6"/>
  <c r="G32" i="6"/>
  <c r="G30" i="6"/>
  <c r="G16" i="6"/>
  <c r="G14" i="6"/>
  <c r="G42" i="1"/>
  <c r="G40" i="1"/>
  <c r="G38" i="1"/>
  <c r="G36" i="1"/>
  <c r="G34" i="1"/>
  <c r="G32" i="1"/>
  <c r="G30" i="1"/>
  <c r="G18" i="1"/>
  <c r="G16" i="1"/>
  <c r="G14" i="1"/>
  <c r="H18" i="9"/>
  <c r="G18" i="9"/>
  <c r="H17" i="9"/>
  <c r="G17" i="9"/>
  <c r="H12" i="9"/>
  <c r="G12" i="9"/>
  <c r="H11" i="9"/>
  <c r="G11" i="9"/>
</calcChain>
</file>

<file path=xl/sharedStrings.xml><?xml version="1.0" encoding="utf-8"?>
<sst xmlns="http://schemas.openxmlformats.org/spreadsheetml/2006/main" count="678" uniqueCount="419">
  <si>
    <t>Académie de :</t>
  </si>
  <si>
    <t xml:space="preserve">Session : </t>
  </si>
  <si>
    <t>Nom du candidat</t>
  </si>
  <si>
    <t xml:space="preserve">Etablissement de formation </t>
  </si>
  <si>
    <t>Date :</t>
  </si>
  <si>
    <t>BCP ANIMATION ENFANCE ET PERSONNES AGEES   - CCF</t>
  </si>
  <si>
    <t>Sous épreuve E31 : Animation visant le maintien de l’autonomie sociale et le bien être personnel en établissement ou à domicile</t>
  </si>
  <si>
    <t>Epreuve pratique et orale menée en milieu professionnel</t>
  </si>
  <si>
    <t xml:space="preserve">PARTIE PRATIQUE : séance d’animation auprès des personnes âgées </t>
  </si>
  <si>
    <t>Compétences évaluées</t>
  </si>
  <si>
    <t>Critères d’évaluation</t>
  </si>
  <si>
    <t>Indicateurs et niveaux de réussite</t>
  </si>
  <si>
    <t>Note</t>
  </si>
  <si>
    <t xml:space="preserve">Réaliser des activités de maintien de la vie relationnelle, sociale et culturelle </t>
  </si>
  <si>
    <t xml:space="preserve">Barème  : 16 points </t>
  </si>
  <si>
    <t xml:space="preserve">Respect de l’approche par la démarche « Pouvoir d’agir » des personnes âgées </t>
  </si>
  <si>
    <t>Barème :10 points</t>
  </si>
  <si>
    <t>Efficacité de la gestion de groupe, communication adaptée au niveau individuel et collectif </t>
  </si>
  <si>
    <t>Barème :16 points</t>
  </si>
  <si>
    <t xml:space="preserve">Procédure d’évaluation </t>
  </si>
  <si>
    <t xml:space="preserve">Barème :6 points </t>
  </si>
  <si>
    <t xml:space="preserve">NOTE CALCULEE AUTOMATIQUEMENT ( Indicative)    </t>
  </si>
  <si>
    <t xml:space="preserve">NOTE PROPOSEE PAR LE JURY </t>
  </si>
  <si>
    <t>Adaptation des activités proposées Mise en œuvre de techniques participatives d’animation Sécurité physique et affective</t>
  </si>
  <si>
    <t>/ 48</t>
  </si>
  <si>
    <t xml:space="preserve">PARTIE ORALE : Présentation et analyse de la séance d’animation auprès des personnes âgées </t>
  </si>
  <si>
    <t>Identifier les caractéristiques et les attentes des personnes en perte d’autonomie</t>
  </si>
  <si>
    <t>Barème : 4 points</t>
  </si>
  <si>
    <t>Maîtrise des savoirs associés en lien avec l’analyse des caractéristiques et attentes des personnes âgées en perte d’autonomie : connaissance de la personne âgée accueillie en établissement, cadre de vie et vie sociale des personnes âgées, méthodologie de recueil de données, travail en équipe pluri professionnelle en établissement</t>
  </si>
  <si>
    <t>Barème  : 4 points</t>
  </si>
  <si>
    <t xml:space="preserve"> Barème :3 points</t>
  </si>
  <si>
    <t>Démarche d’animation justifiée : objectifs généraux et opérationnels de l’activité formulés et modes d’intervention précisés, choix d’une animation favorisant la mise en relation des personnes et des groupes</t>
  </si>
  <si>
    <t>Barème :3 points</t>
  </si>
  <si>
    <t>Maîtrise des savoirs associés en lien avec la conception des activités de maintien de la vie relationnelle, sociale et culturelle : l’animation de la vie sociale, objectifs et aspects techniques des différentes activités….</t>
  </si>
  <si>
    <t>Barème :2 points</t>
  </si>
  <si>
    <t xml:space="preserve">Justifier et approfondir les éléments constitutifs de la séance d’animation </t>
  </si>
  <si>
    <t xml:space="preserve">Justification et approfondissement des éléments repérés lors de l’observation de la séance d’animation et lors de la présentation des supports d’animation : qualité de l’argumentation </t>
  </si>
  <si>
    <t>Conduire une analyse réflexive de sa pratique professionnelle</t>
  </si>
  <si>
    <t xml:space="preserve">Outils pour l’analyse de pratique, démarche d’analyse de pratique, justification et remédiation </t>
  </si>
  <si>
    <t>NOTE PROPOSEE PAR LE JURY</t>
  </si>
  <si>
    <t xml:space="preserve">Fonctions </t>
  </si>
  <si>
    <t>Bilan et appréciations (justifier toute note inférieure à 10/20)</t>
  </si>
  <si>
    <t>/ 32</t>
  </si>
  <si>
    <t>/ 80</t>
  </si>
  <si>
    <t xml:space="preserve">NOTE FINALE :  </t>
  </si>
  <si>
    <t>Sous épreuve E32 : Animation visant l’épanouissement, la socialisation et l’exercice des droits citoyens</t>
  </si>
  <si>
    <t xml:space="preserve">Mise en œuvre des activités et des techniques participatives d’animation
Qualité et pertinence des activités proposées
Gestion du temps, des espaces et des matériels 
Respect des règles et consignes de sécurité </t>
  </si>
  <si>
    <t>N’assure pas de manière satisfaisante la sécurité des enfants</t>
  </si>
  <si>
    <t xml:space="preserve">Propose en toute sécurité, une activité peu adaptée aux objectifs d’épanouissement, de socialisation et d’exercice des droits citoyens. </t>
  </si>
  <si>
    <t>Propose en toute sécurité
une activité qui concourt à l’épanouissement, la socialisation et l’exercice des droits citoyens
S’inscrit dans le projet de la structure</t>
  </si>
  <si>
    <t>Anime en toute sécurité une séance d’animation pertinente permettant l’épanouissement, la socialisation et l’exercice des droits citoyens, mobilisant des démarches éducatives pertinentes
S’inscrit dans le projet de la structure</t>
  </si>
  <si>
    <t xml:space="preserve">Barème  : 19 points </t>
  </si>
  <si>
    <t xml:space="preserve">
Régulation du groupe
Adaptation aux situations rencontrées
Posture d’écoute et de médiation
Adaptation du déroulement de l’activité aux réactions du groupe
</t>
  </si>
  <si>
    <t>Réaliser des activités socioéducatives et socioculturelles</t>
  </si>
  <si>
    <t>Ne tient pas compte des réactions des enfants lors de l’animation</t>
  </si>
  <si>
    <t xml:space="preserve">N’adapte pas suffisamment l’activité aux comportements des enfants
N'est pas suffisamment dans une posture d’écoute
</t>
  </si>
  <si>
    <t xml:space="preserve">Gère le groupe et adapte le déroulement de l’activité aux réactions, aux imprévus </t>
  </si>
  <si>
    <t>Gère avec efficacité le groupe d’enfants et sa dynamique en fonction des situations, en respectant la dimension individuelle et collective jusqu’à une posture de médiation</t>
  </si>
  <si>
    <t>Barème :19 points</t>
  </si>
  <si>
    <t>Outils d’évaluation pertinents 
Prise en compte des avis du public dans la perspective de l’évolution de l’activité ou d’une nouvelle activité</t>
  </si>
  <si>
    <t>Ne propose pas d’évaluation</t>
  </si>
  <si>
    <t>Propose une évaluation sommaire avec les participants à la fin des activités et ne la prend pas en compte</t>
  </si>
  <si>
    <t>Propose, à l’aide d’un outil pertinent, une évaluation aux participants à la fin des activités et la prend en compte pour faire évoluer l’action</t>
  </si>
  <si>
    <t>Propose, à l’aide d’un outil qu’il sait élaborer ou adapter, une évaluation avec les participants à la fin des activités et la prend en compte pour faire évoluer l’action</t>
  </si>
  <si>
    <t xml:space="preserve">Concevoir des activités socioéducatives et socioculturelles </t>
  </si>
  <si>
    <t>Activités socioéducatives et socioculturelles
-	adaptées aux attentes et demandes du public
-	en lien avec le projet de la structure et le projet d’animation
-	favorisant la prise d’initiative, la participation et l’implication des publics
-	adaptées aux contraintes de l’environnement
-	construites en collaboration avec l’équipe de la structure, 
-	dans le respect des cadres réglementaires et de la sécurité</t>
  </si>
  <si>
    <t>Propose une activité socioéducative ou socioculturelle qui ne respecte pas la sécurité et le cadre réglementaire</t>
  </si>
  <si>
    <t>Propose une activité socioéducative ou socioculturelle qui ne prend pas en compte le projet de la structure et les attentes du public</t>
  </si>
  <si>
    <t>Conçoit une activité socioéducative ou socioculturelle qui prend en compte :
-le projet et les moyens disponibles de la structure 
-les attentes du public
-la sécurité et le cadre réglementaire</t>
  </si>
  <si>
    <t>Conçoit une activité socioéducative ou socioculturelle qui prend en compte tous les critères dans le cadre d’une progression pédagogique définie</t>
  </si>
  <si>
    <t>Barème : 5 points</t>
  </si>
  <si>
    <t xml:space="preserve">Démarche pédagogique d’animation justifiée et adaptée aux objectifs généraux et opérationnels du projet d’animation  </t>
  </si>
  <si>
    <t xml:space="preserve">N’adopte pas de démarche pédagogique d’animation </t>
  </si>
  <si>
    <t xml:space="preserve">Adopte une démarche pédagogique d’animation peu adaptée aux objectifs du projet d’animation  </t>
  </si>
  <si>
    <t>Barème  : 3 points</t>
  </si>
  <si>
    <t>Démarche pédagogique justifiée, prenant en compte les intentions des publics et permettant la réalisation de leurs projets</t>
  </si>
  <si>
    <t xml:space="preserve">N’adopte pas de démarche pédagogique d’animation permettant la réalisation du projet du public </t>
  </si>
  <si>
    <t>Adopte une démarche pédagogique d’animation peu adaptée aux objectifs du projet</t>
  </si>
  <si>
    <t>Adopte des démarches d’animation adaptées aux objectifs du projet du public</t>
  </si>
  <si>
    <t>Barème  : 2 points</t>
  </si>
  <si>
    <t>Maîtrise des savoirs associés en lien avec la conception des activités socioéducatives et socioculturelles : exemple : connaissances du public enfant et de son cadre de vie, les règles d’encadrement et de sécurité, les objectifs et aspects techniques des différents supports d’activités socioéducatives (objectifs et aspects techniques), menée d’activités…</t>
  </si>
  <si>
    <t xml:space="preserve">Ne maîtrise pas les savoirs associés en lien avec la conception des activités socioéducatives ou socioculturelles </t>
  </si>
  <si>
    <t>Montre des lacunes ou commet des erreurs autour des savoirs associés en lien avec la conception des activités socioéducatives ou socioculturelles</t>
  </si>
  <si>
    <t>Mobilise la majorité des savoirs associés en lien avec la conception des activités socioéducatives ou socioculturelles</t>
  </si>
  <si>
    <t xml:space="preserve">Encadrer le public sur l’intégralité du temps d’accueil </t>
  </si>
  <si>
    <t xml:space="preserve"> Barème :2 points</t>
  </si>
  <si>
    <t>Ne maîtrise pas les savoirs associés en lien avec l’encadrement du public sur l’intégralité du temps d’accueil</t>
  </si>
  <si>
    <t>Montre des lacunes ou commet des erreurs autour des savoirs associés en lien avec l’encadrement du public sur l’intégralité du temps d’accueil</t>
  </si>
  <si>
    <t>Mobilise la majorité des savoirs associés en lien avec l’encadrement du public sur l’intégralité du temps d’accueil</t>
  </si>
  <si>
    <t>Propose des réponses pertinentes argumentées et précises en lien avec l’encadrement du public sur l’intégralité du temps d’accueil</t>
  </si>
  <si>
    <t>Justification et approfondissement des éléments repérés lors de l’observation de la séance d’animation et lors de la présentation des supports d’animation</t>
  </si>
  <si>
    <t xml:space="preserve">Ne formule pas d’argumentation sur les éléments repérés lors de la séance d’animation et sur les supports fournis </t>
  </si>
  <si>
    <t>Formule quelques argumentations sur les éléments repérés lors de la séance et sur les supports</t>
  </si>
  <si>
    <t>Argumente convenablement les éléments repérés lors de la séance d’animation et sur les supports</t>
  </si>
  <si>
    <t>Propose une argumentation riche, de qualité sur les éléments repérés lors de la séance d’animation et sur les supports</t>
  </si>
  <si>
    <t>N’analyse pas sa pratique professionnelle : absence d’outil, de démarche et absence de vision de son rôle</t>
  </si>
  <si>
    <t>Analyse sa pratique professionnelle avec rigueur,  l’explicite, propose et met en place des actions correctives</t>
  </si>
  <si>
    <t xml:space="preserve"> Barème :5 points</t>
  </si>
  <si>
    <t>Outils et démarches pour l’analyse de pratique
Explicitations de ses actions et de sa posture</t>
  </si>
  <si>
    <t>Analyse de façon incomplète sa pratique professionnelle : outil ou démarche inadaptés 
N’explicite pas ses points forts et insuffisants</t>
  </si>
  <si>
    <t xml:space="preserve">Analyse sa pratique professionnelle de manière cohérente : outil et démarche adaptés.
Identifie des points forts et insuffisants par rapport à ses actions et à ses démarches </t>
  </si>
  <si>
    <t>Barème :5 points</t>
  </si>
  <si>
    <t xml:space="preserve">Présenter et justifier une animation visant l’épanouissement, la socialisation et l’exercice des droits citoyens </t>
  </si>
  <si>
    <t xml:space="preserve">Respect du temps imparti de présentation des supports d’animation
Clarté de l’expression 
Qualité d’écoute et aptitude au dialogue 
Utilisation d’un vocabulaire professionnel 
Réactivité, dynamisme, conviction. </t>
  </si>
  <si>
    <t xml:space="preserve">Respecte   partiellement les attendus de la présentation et de l’entretien </t>
  </si>
  <si>
    <t>Respecte  tous  les attendus de la présentation et de l’entretien</t>
  </si>
  <si>
    <t>Barème : 6 points</t>
  </si>
  <si>
    <t>Outils de recueil des caractéristiques du milieu professionnel, adaptés aux publics visés 
Précision et exhaustivité des observations 
Données utiles à la conception et à la réalisation du projet d’animation</t>
  </si>
  <si>
    <t xml:space="preserve">Concevoir des activités de maintien de la vie relationnelle sociale et culturelle </t>
  </si>
  <si>
    <t>Activités de maintien de la vie relationnelle, sociale et culturelle
-	adaptées aux attentes et demandes des personnes âgées
-	en lien avec le projet de la structure
-	adaptées aux contraintes de l’environnement
-	adaptées aux capacités motrices, cognitives et sensorielles
-	articulées avec les interventions de l’équipe pluri professionnelle, des bénévoles, des partenaires
-	dans le respect des cadres réglementaires et de la sécurité
-	en prenant en compte l’impact de l’activité sur l’environnement</t>
  </si>
  <si>
    <t>Barème :6 points</t>
  </si>
  <si>
    <t xml:space="preserve">Epreuve E2 : Contribution au fonctionnement de la structure ou du service par la mise en œuvre d’un projet d’animation </t>
  </si>
  <si>
    <t>Epreuve orale prenant appui sur un dossier</t>
  </si>
  <si>
    <t xml:space="preserve">PARTIE ECRITE : DOSSIER relatif au projet d’animation </t>
  </si>
  <si>
    <t xml:space="preserve">Prendre en compte le contexte d’exercice et le projet de la structure, </t>
  </si>
  <si>
    <t xml:space="preserve">Caractéristiques du milieu professionnel </t>
  </si>
  <si>
    <t xml:space="preserve">Place et rôle des acteurs </t>
  </si>
  <si>
    <t>Barème : 3 points</t>
  </si>
  <si>
    <t>Positionnement de l'animateur dans le cadre du travail assuré</t>
  </si>
  <si>
    <t xml:space="preserve">Barème :4 points </t>
  </si>
  <si>
    <t>Concevoir et réaliser un projet d’animation</t>
  </si>
  <si>
    <t>Eléments de la démarche de projet</t>
  </si>
  <si>
    <t xml:space="preserve">Barème :12 points </t>
  </si>
  <si>
    <t xml:space="preserve">Projet mis en œuvre et réalisé selon les principes de son élaboration </t>
  </si>
  <si>
    <t xml:space="preserve">Barème :8 points </t>
  </si>
  <si>
    <t>Démarche et outils d’évaluation</t>
  </si>
  <si>
    <t xml:space="preserve">Mettre en œuvre une communication professionnelle au sein de la structure et en direction des acteurs </t>
  </si>
  <si>
    <t>Efficacité de la communication écrite</t>
  </si>
  <si>
    <t xml:space="preserve">Barème :3 points </t>
  </si>
  <si>
    <t>Techniques de communication adaptées aux situations professionnelles et aux différents publics</t>
  </si>
  <si>
    <t xml:space="preserve">Pertinence et fiabilité de la sélection des informations </t>
  </si>
  <si>
    <t xml:space="preserve">Barème :2 points </t>
  </si>
  <si>
    <t xml:space="preserve">Respecter les critères de conformité du dossier </t>
  </si>
  <si>
    <t xml:space="preserve">Une dizaine de pages hors annexes 
Présentation du projet d’animation, de sa conception à son évaluation </t>
  </si>
  <si>
    <t>/ 53</t>
  </si>
  <si>
    <t>PARTIE ORALE : Exposé et entretien autour du projet d’animation</t>
  </si>
  <si>
    <t>Présenter un projet d’animation en prenant appui sur un support de communication</t>
  </si>
  <si>
    <t>Support de communication de l’exposé 
Structuration de l’exposé (contexte d’exercice professionnel, démarche méthodologique, planification, mise en évidence des points essentiels …)</t>
  </si>
  <si>
    <t>Barème :11 points</t>
  </si>
  <si>
    <t>Respect du temps imparti 
Clarté de l’expression
Utilisation d’un vocabulaire professionnel 
Aptitude à se dégager de ses notes 
Dynamisme, ton, conviction</t>
  </si>
  <si>
    <t>Barème : 7 points</t>
  </si>
  <si>
    <t xml:space="preserve">Justifier et approfondir les éléments constitutifs du projet d’animation </t>
  </si>
  <si>
    <t>Maîtrise des savoirs associés en lien avec le projet d’animation conduit : 
Connaissances en sciences médico-sociales : connaissance des milieux professionnels et des publics, compréhension des faits sociétaux et phénomènes sociaux dont éducation, co-éducation et rôles sociaux… 
Cadre règlementaire et organisationnel de l’activité de travail : cadre juridique de l’activité de travail, organisation du fonctionnement des structures et des services, droit et communication, cadre déontologique…</t>
  </si>
  <si>
    <t xml:space="preserve">Barème :10 points </t>
  </si>
  <si>
    <t>Maîtrise des techniques professionnelles en lien avec le projet conduit : méthodologie d’intervention en animation dont animateur et travail d’équipe, outils de communication professionnelle en animation, techniques d’animation d’un groupe..</t>
  </si>
  <si>
    <t>Ne met pas en œuvre de techniques d’animation adaptées aux situations professionnelles</t>
  </si>
  <si>
    <t>Mobilise quelques techniques d’animation adaptées aux situations professionnelles</t>
  </si>
  <si>
    <t>Met en œuvre plusieurs techniques d’animation adaptées aux situations professionnelles</t>
  </si>
  <si>
    <t>Maîtrise différentes techniques d’animation en fonction des situations professionnelles</t>
  </si>
  <si>
    <t>Justification et approfondissement des éléments présentés dans le dossier et à l’oral notamment la démarche méthodologique choisie et la planification du travail</t>
  </si>
  <si>
    <t xml:space="preserve">Barème :7 points </t>
  </si>
  <si>
    <t xml:space="preserve">Qualité d’écoute et aptitude au dialogue 
Utilisation d’un vocabulaire professionnel 
Réactivité, dynamisme, conviction. </t>
  </si>
  <si>
    <t>Activités menées en PFMP relative au projet d’animation auprès d’enfants</t>
  </si>
  <si>
    <t xml:space="preserve">Activités menées en PFMP Public Enfance en lien avec le projet d’animation </t>
  </si>
  <si>
    <t>Barème : 2 points</t>
  </si>
  <si>
    <t xml:space="preserve">Barème :3,5 points </t>
  </si>
  <si>
    <t>Barème : 2,5 points</t>
  </si>
  <si>
    <t>Barème  : 1,5 points</t>
  </si>
  <si>
    <t xml:space="preserve">Barème  : 2,5 points </t>
  </si>
  <si>
    <t>Barème :1,5 points</t>
  </si>
  <si>
    <t>Accueils adaptés aux publics et aux différents temps de la journée
Respect des cadres prescrits sur la journée
Habitudes de vie et rituels des enfants ou personnes pris en compte</t>
  </si>
  <si>
    <t xml:space="preserve">Barème :5,5 points </t>
  </si>
  <si>
    <t xml:space="preserve">Barème :1,5 points </t>
  </si>
  <si>
    <t xml:space="preserve">Barème :2,5 points </t>
  </si>
  <si>
    <t>/54</t>
  </si>
  <si>
    <t>Activités menées en PFMP relative au projet d’animation auprès des personnes âgées</t>
  </si>
  <si>
    <t xml:space="preserve">Activités menées en PFMP Public Personnes âgées en lien avec le projet d’animation </t>
  </si>
  <si>
    <t>Barème : 5,5 points</t>
  </si>
  <si>
    <t>Encouragement incitation, aide à participer aux activités, information, modes de communication</t>
  </si>
  <si>
    <t>Barème  : 1,5 point</t>
  </si>
  <si>
    <t xml:space="preserve">Barème  : 1,5 point </t>
  </si>
  <si>
    <t>Barème :0,5 point</t>
  </si>
  <si>
    <t>Barème :1 point</t>
  </si>
  <si>
    <r>
      <t xml:space="preserve">Insuffisamment réussi </t>
    </r>
    <r>
      <rPr>
        <sz val="9"/>
        <color rgb="FFFF0000"/>
        <rFont val="Arial"/>
        <family val="2"/>
      </rPr>
      <t>35%</t>
    </r>
  </si>
  <si>
    <t xml:space="preserve">Noms et prénoms des évaluateurs </t>
  </si>
  <si>
    <r>
      <t xml:space="preserve">Non réussi </t>
    </r>
    <r>
      <rPr>
        <sz val="9"/>
        <color rgb="FFFF0000"/>
        <rFont val="Arial"/>
        <family val="2"/>
      </rPr>
      <t>10%</t>
    </r>
  </si>
  <si>
    <r>
      <t xml:space="preserve">Réussi </t>
    </r>
    <r>
      <rPr>
        <sz val="9"/>
        <color rgb="FFFF0000"/>
        <rFont val="Arial"/>
        <family val="2"/>
      </rPr>
      <t>70%</t>
    </r>
  </si>
  <si>
    <r>
      <t xml:space="preserve">Bien réussi </t>
    </r>
    <r>
      <rPr>
        <sz val="11"/>
        <color rgb="FFFF0000"/>
        <rFont val="Calibri"/>
        <family val="2"/>
        <scheme val="minor"/>
      </rPr>
      <t>100%</t>
    </r>
  </si>
  <si>
    <t xml:space="preserve">Adopte des démarches d’animation adaptées aux objectifs du projet d’animation </t>
  </si>
  <si>
    <t xml:space="preserve">onçoit des démarches pédagogiques d’animation adaptées aux objectifs du projet d’animation </t>
  </si>
  <si>
    <t>Conçoit des démarches pédagogiques d’animation adaptées aux objectifs du projet du public</t>
  </si>
  <si>
    <t>Barème  : 1 point</t>
  </si>
  <si>
    <t xml:space="preserve">N’adopte pas de démarche d’animation adaptée aux caractéristiques et attentes des personnes âgées </t>
  </si>
  <si>
    <t>Adopte une démarche d’animation partiellement formalisée et peu adaptée aux objectifs du projet d’animation</t>
  </si>
  <si>
    <t xml:space="preserve">Adopte une démarche d’animation adaptée aux objectifs du projet d’animation </t>
  </si>
  <si>
    <t>Conçoit une démarche d’animation , particulièrement adaptée aux souhaits des personnes tout en restant dans le cadre du projet institutionnel</t>
  </si>
  <si>
    <t>Noms et prénoms des évaluateurs</t>
  </si>
  <si>
    <t>Ne maîtrise pas les savoirs associés en lien avec la conception des activités de maintien de la vie relationnelle, sociale et culturelle</t>
  </si>
  <si>
    <t>Montre des lacunes ou commet des erreurs autour des savoirs associés en lien avec la conception des activités de maintien de la vie relationnelle, sociale et culturelle</t>
  </si>
  <si>
    <t>Mobilise la majorité des savoirs associés en lien avec la conception des activités de maintien de la vie relationnelle, sociale et culturelle</t>
  </si>
  <si>
    <t>Propose des réponses pertinentes argumentées et précises en lien avec la conception des activités de maintien de la vie relationnelle, sociale et culturelle</t>
  </si>
  <si>
    <t>Analyse de façon incomplète sa pratique professionnelle : outil ou démarche inadaptés
N’explicite pas ses points forts et insuffisants</t>
  </si>
  <si>
    <t>Analyse sa pratique professionnelle de manière cohérente : outil et démarche adaptés.
Identifie des points forts et insuffisants par rapport à ses actions et à ses démarches</t>
  </si>
  <si>
    <t>Ne respecte pas les attendus de la présentation et de l’entretien</t>
  </si>
  <si>
    <t>Respecte  la majorité des attendus de la présentation et de l’entretien</t>
  </si>
  <si>
    <r>
      <t>Présenter et justifier une animation visant le maintien de l’autonomie sociale et le bien être personnel en établissement ou à domicile</t>
    </r>
    <r>
      <rPr>
        <sz val="9"/>
        <color rgb="FF2E74B5"/>
        <rFont val="Arial"/>
        <family val="2"/>
      </rPr>
      <t xml:space="preserve"> </t>
    </r>
  </si>
  <si>
    <t>Propose des réponses pertinentes, argumentées et précises en lien avec la conception des activités socioéducatives ou socioculturelles</t>
  </si>
  <si>
    <t>Maîtrise des savoirs associés en lien avec l’encadrement du public sur l’intégralité du temps d’accueil : exemple : le cadre de vie des publics, les règles de vie collective, le cadre de responsabilité et les postures professionnelles dans la relation éducative, les différents temps de vie dans la journée, la communication avec les publics accueillis et participation des publics accueillis, l’aménagement des espaces</t>
  </si>
  <si>
    <t>Epreuve E2</t>
  </si>
  <si>
    <t xml:space="preserve">Contribution au fonctionnement de la structure ou du service par la mise en œuvre d’un projet d’animation </t>
  </si>
  <si>
    <t>Coefficient : 8</t>
  </si>
  <si>
    <t>E2 : Dossier /53</t>
  </si>
  <si>
    <t>E2 : Oral /53</t>
  </si>
  <si>
    <t>E2 : PFMP /54</t>
  </si>
  <si>
    <t>TOTAL /160</t>
  </si>
  <si>
    <t>Epreuve E3</t>
  </si>
  <si>
    <t>Pratiques professionnelles liées à l'animation</t>
  </si>
  <si>
    <t>Sous-épreuve E31</t>
  </si>
  <si>
    <t>Animation visant le maintien de l’autonomie sociale et le bien être personnel en établissement ou à domicile</t>
  </si>
  <si>
    <t>Coefficient : 4</t>
  </si>
  <si>
    <t>Sous-épreuve E32</t>
  </si>
  <si>
    <t>E31 /80</t>
  </si>
  <si>
    <t>Animation visant l’épanouissement, la socialisation et l’exercice des droits citoyens</t>
  </si>
  <si>
    <t>E32 /80</t>
  </si>
  <si>
    <t>Synthèse Evaluations Epreuves professionnelles - Contrôle en cours de formation</t>
  </si>
  <si>
    <r>
      <rPr>
        <b/>
        <sz val="9"/>
        <color theme="1"/>
        <rFont val="Arial"/>
        <family val="2"/>
      </rPr>
      <t>Ne prend pas en compte</t>
    </r>
    <r>
      <rPr>
        <sz val="9"/>
        <color theme="1"/>
        <rFont val="Arial"/>
        <family val="2"/>
      </rPr>
      <t xml:space="preserve"> les caractéristiques du public accueilli, de la structure (dont les axes du projet)</t>
    </r>
  </si>
  <si>
    <r>
      <rPr>
        <b/>
        <sz val="9"/>
        <color theme="1"/>
        <rFont val="Arial"/>
        <family val="2"/>
      </rPr>
      <t>Identifie partiellement</t>
    </r>
    <r>
      <rPr>
        <sz val="9"/>
        <color theme="1"/>
        <rFont val="Arial"/>
        <family val="2"/>
      </rPr>
      <t xml:space="preserve"> les caractéristiques du public accueilli, de la structure (dont les axes du projet), du contexte d’exercice </t>
    </r>
  </si>
  <si>
    <r>
      <rPr>
        <b/>
        <sz val="9"/>
        <color theme="1"/>
        <rFont val="Arial"/>
        <family val="2"/>
      </rPr>
      <t>Prend en compte la majorité</t>
    </r>
    <r>
      <rPr>
        <sz val="9"/>
        <color theme="1"/>
        <rFont val="Arial"/>
        <family val="2"/>
      </rPr>
      <t xml:space="preserve"> des caractéristiques du public accueilli, de la structure (dont les axes du projet), du contexte d’exercice </t>
    </r>
  </si>
  <si>
    <r>
      <rPr>
        <b/>
        <sz val="9"/>
        <color theme="1"/>
        <rFont val="Arial"/>
        <family val="2"/>
      </rPr>
      <t>Prend en compte et analyse</t>
    </r>
    <r>
      <rPr>
        <sz val="9"/>
        <color theme="1"/>
        <rFont val="Arial"/>
        <family val="2"/>
      </rPr>
      <t xml:space="preserve"> avec rigueur les caractéristiques du public accueilli, de la structure (dont les axes du projet), du contexte d’exercice</t>
    </r>
  </si>
  <si>
    <r>
      <t xml:space="preserve">Construit un projet </t>
    </r>
    <r>
      <rPr>
        <b/>
        <sz val="9"/>
        <color theme="1"/>
        <rFont val="Arial"/>
        <family val="2"/>
      </rPr>
      <t>sans méthodologie</t>
    </r>
    <r>
      <rPr>
        <sz val="9"/>
        <color theme="1"/>
        <rFont val="Arial"/>
        <family val="2"/>
      </rPr>
      <t xml:space="preserve"> </t>
    </r>
  </si>
  <si>
    <r>
      <t xml:space="preserve">Construit un projet avec </t>
    </r>
    <r>
      <rPr>
        <b/>
        <sz val="9"/>
        <color theme="1"/>
        <rFont val="Arial"/>
        <family val="2"/>
      </rPr>
      <t>une méthodologie incomplète</t>
    </r>
    <r>
      <rPr>
        <sz val="9"/>
        <color theme="1"/>
        <rFont val="Arial"/>
        <family val="2"/>
      </rPr>
      <t xml:space="preserve"> et propose un projet peu réaliste ou inadapté aux attentes, besoins des publics</t>
    </r>
  </si>
  <si>
    <r>
      <t xml:space="preserve">Construit un projet avec </t>
    </r>
    <r>
      <rPr>
        <b/>
        <sz val="9"/>
        <color theme="1"/>
        <rFont val="Arial"/>
        <family val="2"/>
      </rPr>
      <t xml:space="preserve">méthodologie et des objectifs </t>
    </r>
    <r>
      <rPr>
        <sz val="9"/>
        <color theme="1"/>
        <rFont val="Arial"/>
        <family val="2"/>
      </rPr>
      <t>en lien avec les attentes, besoins des publics et caractéristiques du milieu professionnel</t>
    </r>
  </si>
  <si>
    <r>
      <t xml:space="preserve">Construit avec </t>
    </r>
    <r>
      <rPr>
        <b/>
        <sz val="9"/>
        <color theme="1"/>
        <rFont val="Arial"/>
        <family val="2"/>
      </rPr>
      <t>une méthodologie rigoureuse</t>
    </r>
    <r>
      <rPr>
        <sz val="9"/>
        <color theme="1"/>
        <rFont val="Arial"/>
        <family val="2"/>
      </rPr>
      <t xml:space="preserve">, un projet d’animation avec des objectifs clairs et pertinents en cohérence avec les attentes et besoins des publics, les objectifs de la structure et aux caractéristiques du milieu </t>
    </r>
  </si>
  <si>
    <r>
      <rPr>
        <b/>
        <sz val="9"/>
        <color theme="1"/>
        <rFont val="Arial"/>
        <family val="2"/>
      </rPr>
      <t>N’identifie pas</t>
    </r>
    <r>
      <rPr>
        <sz val="9"/>
        <color theme="1"/>
        <rFont val="Arial"/>
        <family val="2"/>
      </rPr>
      <t xml:space="preserve"> la place et le rôle des acteurs</t>
    </r>
  </si>
  <si>
    <r>
      <rPr>
        <b/>
        <sz val="9"/>
        <color theme="1"/>
        <rFont val="Arial"/>
        <family val="2"/>
      </rPr>
      <t>Repère de manière incomplète</t>
    </r>
    <r>
      <rPr>
        <sz val="9"/>
        <color theme="1"/>
        <rFont val="Arial"/>
        <family val="2"/>
      </rPr>
      <t xml:space="preserve"> la place et les rôles des acteurs</t>
    </r>
  </si>
  <si>
    <r>
      <rPr>
        <b/>
        <sz val="9"/>
        <color theme="1"/>
        <rFont val="Arial"/>
        <family val="2"/>
      </rPr>
      <t>Identifie</t>
    </r>
    <r>
      <rPr>
        <sz val="9"/>
        <color theme="1"/>
        <rFont val="Arial"/>
        <family val="2"/>
      </rPr>
      <t xml:space="preserve"> la place et les rôles des acteurs</t>
    </r>
  </si>
  <si>
    <r>
      <rPr>
        <b/>
        <sz val="9"/>
        <color theme="1"/>
        <rFont val="Arial"/>
        <family val="2"/>
      </rPr>
      <t>Analyse avec justesse</t>
    </r>
    <r>
      <rPr>
        <sz val="9"/>
        <color theme="1"/>
        <rFont val="Arial"/>
        <family val="2"/>
      </rPr>
      <t xml:space="preserve"> la place et les rôles des acteurs</t>
    </r>
  </si>
  <si>
    <r>
      <rPr>
        <b/>
        <sz val="9"/>
        <color theme="1"/>
        <rFont val="Arial"/>
        <family val="2"/>
      </rPr>
      <t>Ne respecte pas</t>
    </r>
    <r>
      <rPr>
        <sz val="9"/>
        <color theme="1"/>
        <rFont val="Arial"/>
        <family val="2"/>
      </rPr>
      <t xml:space="preserve"> les rôles des différents acteurs </t>
    </r>
  </si>
  <si>
    <r>
      <rPr>
        <b/>
        <sz val="9"/>
        <color theme="1"/>
        <rFont val="Arial"/>
        <family val="2"/>
      </rPr>
      <t xml:space="preserve">Respecte </t>
    </r>
    <r>
      <rPr>
        <sz val="9"/>
        <color theme="1"/>
        <rFont val="Arial"/>
        <family val="2"/>
      </rPr>
      <t xml:space="preserve">les rôles des différents acteurs </t>
    </r>
  </si>
  <si>
    <r>
      <t xml:space="preserve"> </t>
    </r>
    <r>
      <rPr>
        <b/>
        <sz val="9"/>
        <color theme="1"/>
        <rFont val="Arial"/>
        <family val="2"/>
      </rPr>
      <t>Respecte les rôles</t>
    </r>
    <r>
      <rPr>
        <sz val="9"/>
        <color theme="1"/>
        <rFont val="Arial"/>
        <family val="2"/>
      </rPr>
      <t xml:space="preserve"> des différents acteurs présents dans la structure et </t>
    </r>
    <r>
      <rPr>
        <b/>
        <sz val="9"/>
        <color theme="1"/>
        <rFont val="Arial"/>
        <family val="2"/>
      </rPr>
      <t xml:space="preserve">contribue au travail d'équipe </t>
    </r>
  </si>
  <si>
    <r>
      <rPr>
        <b/>
        <sz val="9"/>
        <color theme="1"/>
        <rFont val="Arial"/>
        <family val="2"/>
      </rPr>
      <t xml:space="preserve">Sait agir, réagir et proposer </t>
    </r>
    <r>
      <rPr>
        <sz val="9"/>
        <color theme="1"/>
        <rFont val="Arial"/>
        <family val="2"/>
      </rPr>
      <t>en fonction des situations rencontrées dans la structure et au sein de l'équipe</t>
    </r>
  </si>
  <si>
    <r>
      <rPr>
        <b/>
        <sz val="9"/>
        <color theme="1"/>
        <rFont val="Arial"/>
        <family val="2"/>
      </rPr>
      <t xml:space="preserve">N’atteint pas les objectifs </t>
    </r>
    <r>
      <rPr>
        <sz val="9"/>
        <color theme="1"/>
        <rFont val="Arial"/>
        <family val="2"/>
      </rPr>
      <t xml:space="preserve">
définis au départ, projet non  réalisé</t>
    </r>
  </si>
  <si>
    <r>
      <rPr>
        <b/>
        <sz val="9"/>
        <color theme="1"/>
        <rFont val="Arial"/>
        <family val="2"/>
      </rPr>
      <t>Atteint en partie les objectifs</t>
    </r>
    <r>
      <rPr>
        <sz val="9"/>
        <color theme="1"/>
        <rFont val="Arial"/>
        <family val="2"/>
      </rPr>
      <t xml:space="preserve"> définis au départ, projet incomplètement réalisé</t>
    </r>
  </si>
  <si>
    <r>
      <t xml:space="preserve">Réalise le projet et </t>
    </r>
    <r>
      <rPr>
        <b/>
        <sz val="9"/>
        <color theme="1"/>
        <rFont val="Arial"/>
        <family val="2"/>
      </rPr>
      <t>a atteint la majorité des objectifs</t>
    </r>
    <r>
      <rPr>
        <sz val="9"/>
        <color theme="1"/>
        <rFont val="Arial"/>
        <family val="2"/>
      </rPr>
      <t xml:space="preserve"> définis au départ</t>
    </r>
  </si>
  <si>
    <r>
      <rPr>
        <b/>
        <sz val="9"/>
        <color theme="1"/>
        <rFont val="Arial"/>
        <family val="2"/>
      </rPr>
      <t>A atteint tous les objectifs</t>
    </r>
    <r>
      <rPr>
        <sz val="9"/>
        <color theme="1"/>
        <rFont val="Arial"/>
        <family val="2"/>
      </rPr>
      <t xml:space="preserve"> définis au départ tout en adaptant les actions au public et aux aléas </t>
    </r>
  </si>
  <si>
    <r>
      <rPr>
        <b/>
        <sz val="9"/>
        <color theme="1"/>
        <rFont val="Arial"/>
        <family val="2"/>
      </rPr>
      <t>N’utilise pas d’outils d’évaluation</t>
    </r>
    <r>
      <rPr>
        <sz val="9"/>
        <color theme="1"/>
        <rFont val="Arial"/>
        <family val="2"/>
      </rPr>
      <t xml:space="preserve"> ou </t>
    </r>
    <r>
      <rPr>
        <b/>
        <sz val="9"/>
        <color theme="1"/>
        <rFont val="Arial"/>
        <family val="2"/>
      </rPr>
      <t>ne les maîtrise pas</t>
    </r>
  </si>
  <si>
    <r>
      <rPr>
        <b/>
        <sz val="9"/>
        <color theme="1"/>
        <rFont val="Arial"/>
        <family val="2"/>
      </rPr>
      <t xml:space="preserve">Mobilise partiellement </t>
    </r>
    <r>
      <rPr>
        <sz val="9"/>
        <color theme="1"/>
        <rFont val="Arial"/>
        <family val="2"/>
      </rPr>
      <t>quelques outils d’évaluation</t>
    </r>
  </si>
  <si>
    <r>
      <rPr>
        <b/>
        <sz val="9"/>
        <color theme="1"/>
        <rFont val="Arial"/>
        <family val="2"/>
      </rPr>
      <t xml:space="preserve">Choisit </t>
    </r>
    <r>
      <rPr>
        <sz val="9"/>
        <color theme="1"/>
        <rFont val="Arial"/>
        <family val="2"/>
      </rPr>
      <t xml:space="preserve">les outils d’évaluation </t>
    </r>
    <r>
      <rPr>
        <b/>
        <sz val="9"/>
        <color theme="1"/>
        <rFont val="Arial"/>
        <family val="2"/>
      </rPr>
      <t>adaptés</t>
    </r>
  </si>
  <si>
    <r>
      <rPr>
        <b/>
        <sz val="9"/>
        <color theme="1"/>
        <rFont val="Arial"/>
        <family val="2"/>
      </rPr>
      <t>Adapte et/ou élabore</t>
    </r>
    <r>
      <rPr>
        <sz val="9"/>
        <color theme="1"/>
        <rFont val="Arial"/>
        <family val="2"/>
      </rPr>
      <t xml:space="preserve"> des outils d’évaluation opérationnels tout au long des étapes du projet</t>
    </r>
  </si>
  <si>
    <r>
      <t>Rédige le projet d’animation d</t>
    </r>
    <r>
      <rPr>
        <b/>
        <sz val="9"/>
        <color theme="1"/>
        <rFont val="Arial"/>
        <family val="2"/>
      </rPr>
      <t xml:space="preserve">e façon inappropriée et inefficace </t>
    </r>
  </si>
  <si>
    <r>
      <t xml:space="preserve">Rédige le projet d’animation de </t>
    </r>
    <r>
      <rPr>
        <b/>
        <sz val="9"/>
        <color theme="1"/>
        <rFont val="Arial"/>
        <family val="2"/>
      </rPr>
      <t xml:space="preserve">manière peu structurée </t>
    </r>
    <r>
      <rPr>
        <sz val="9"/>
        <color theme="1"/>
        <rFont val="Arial"/>
        <family val="2"/>
      </rPr>
      <t xml:space="preserve">
Propose dans le cadre du projet d’animation, des supports de communication </t>
    </r>
    <r>
      <rPr>
        <b/>
        <sz val="9"/>
        <color theme="1"/>
        <rFont val="Arial"/>
        <family val="2"/>
      </rPr>
      <t>peu pertinents</t>
    </r>
  </si>
  <si>
    <r>
      <t xml:space="preserve">Rédige le projet d’animation </t>
    </r>
    <r>
      <rPr>
        <b/>
        <sz val="9"/>
        <color theme="1"/>
        <rFont val="Arial"/>
        <family val="2"/>
      </rPr>
      <t>avec rigueur</t>
    </r>
    <r>
      <rPr>
        <sz val="9"/>
        <color theme="1"/>
        <rFont val="Arial"/>
        <family val="2"/>
      </rPr>
      <t xml:space="preserve">
Propose dans le cadre du projet d’animation des supports de communication </t>
    </r>
    <r>
      <rPr>
        <b/>
        <sz val="9"/>
        <color theme="1"/>
        <rFont val="Arial"/>
        <family val="2"/>
      </rPr>
      <t>variés</t>
    </r>
  </si>
  <si>
    <r>
      <rPr>
        <b/>
        <sz val="9"/>
        <color theme="1"/>
        <rFont val="Arial"/>
        <family val="2"/>
      </rPr>
      <t>Fait preuve de qualités rédactionnelles</t>
    </r>
    <r>
      <rPr>
        <sz val="9"/>
        <color theme="1"/>
        <rFont val="Arial"/>
        <family val="2"/>
      </rPr>
      <t xml:space="preserve"> pour le projet d’animation 
Elabore personnellement dans le cadre du projet d’animation des supports de communication </t>
    </r>
    <r>
      <rPr>
        <b/>
        <sz val="9"/>
        <color theme="1"/>
        <rFont val="Arial"/>
        <family val="2"/>
      </rPr>
      <t>pertinents, variés et opérationnels</t>
    </r>
  </si>
  <si>
    <r>
      <rPr>
        <b/>
        <sz val="9"/>
        <color theme="1"/>
        <rFont val="Arial"/>
        <family val="2"/>
      </rPr>
      <t>Ne rend pas compte</t>
    </r>
    <r>
      <rPr>
        <sz val="9"/>
        <color theme="1"/>
        <rFont val="Arial"/>
        <family val="2"/>
      </rPr>
      <t xml:space="preserve"> des échanges avec les différents acteurs </t>
    </r>
  </si>
  <si>
    <r>
      <t xml:space="preserve">Ne rend </t>
    </r>
    <r>
      <rPr>
        <b/>
        <sz val="9"/>
        <color theme="1"/>
        <rFont val="Arial"/>
        <family val="2"/>
      </rPr>
      <t xml:space="preserve">pas suffisamment compte </t>
    </r>
    <r>
      <rPr>
        <sz val="9"/>
        <color theme="1"/>
        <rFont val="Arial"/>
        <family val="2"/>
      </rPr>
      <t xml:space="preserve">des échanges avec les différents acteurs </t>
    </r>
  </si>
  <si>
    <r>
      <t xml:space="preserve">Rend compte </t>
    </r>
    <r>
      <rPr>
        <b/>
        <sz val="9"/>
        <color theme="1"/>
        <rFont val="Arial"/>
        <family val="2"/>
      </rPr>
      <t>de sa contribution dans les échanges</t>
    </r>
    <r>
      <rPr>
        <sz val="9"/>
        <color theme="1"/>
        <rFont val="Arial"/>
        <family val="2"/>
      </rPr>
      <t xml:space="preserve"> avec les différents acteurs</t>
    </r>
  </si>
  <si>
    <r>
      <t xml:space="preserve">Rend compte </t>
    </r>
    <r>
      <rPr>
        <b/>
        <sz val="9"/>
        <color theme="1"/>
        <rFont val="Arial"/>
        <family val="2"/>
      </rPr>
      <t>de ses initiatives favorisant les échanges</t>
    </r>
    <r>
      <rPr>
        <sz val="9"/>
        <color theme="1"/>
        <rFont val="Arial"/>
        <family val="2"/>
      </rPr>
      <t xml:space="preserve"> entre les différents acteurs </t>
    </r>
  </si>
  <si>
    <r>
      <rPr>
        <b/>
        <sz val="9"/>
        <color rgb="FF000000"/>
        <rFont val="Arial"/>
        <family val="2"/>
      </rPr>
      <t>N’utilise pas d’informations</t>
    </r>
    <r>
      <rPr>
        <sz val="9"/>
        <color rgb="FF000000"/>
        <rFont val="Arial"/>
        <family val="2"/>
      </rPr>
      <t xml:space="preserve"> relatives au public accueilli, à la structure, au contexte d’exercice </t>
    </r>
  </si>
  <si>
    <r>
      <t xml:space="preserve">Utilise </t>
    </r>
    <r>
      <rPr>
        <b/>
        <sz val="9"/>
        <color rgb="FF000000"/>
        <rFont val="Arial"/>
        <family val="2"/>
      </rPr>
      <t>partiellement des informations</t>
    </r>
    <r>
      <rPr>
        <sz val="9"/>
        <color rgb="FF000000"/>
        <rFont val="Arial"/>
        <family val="2"/>
      </rPr>
      <t xml:space="preserve"> fiables (relatives au public accueilli, à la structure, au contexte d’exercice)</t>
    </r>
  </si>
  <si>
    <r>
      <rPr>
        <b/>
        <sz val="9"/>
        <color rgb="FF000000"/>
        <rFont val="Arial"/>
        <family val="2"/>
      </rPr>
      <t>Sélectionne des informations fiables</t>
    </r>
    <r>
      <rPr>
        <sz val="9"/>
        <color rgb="FF000000"/>
        <rFont val="Arial"/>
        <family val="2"/>
      </rPr>
      <t xml:space="preserve"> (relatives au public accueilli, à la structure, au contexte d’exercice)</t>
    </r>
  </si>
  <si>
    <r>
      <rPr>
        <b/>
        <sz val="9"/>
        <color rgb="FF000000"/>
        <rFont val="Arial"/>
        <family val="2"/>
      </rPr>
      <t>Produit des informations fiables et pertinentes (</t>
    </r>
    <r>
      <rPr>
        <sz val="9"/>
        <color rgb="FF000000"/>
        <rFont val="Arial"/>
        <family val="2"/>
      </rPr>
      <t>relatives au public accueilli, à la structure, au contexte d’exercice)</t>
    </r>
  </si>
  <si>
    <r>
      <rPr>
        <b/>
        <sz val="9"/>
        <color theme="1"/>
        <rFont val="Arial"/>
        <family val="2"/>
      </rPr>
      <t>Ne respecte pas</t>
    </r>
    <r>
      <rPr>
        <sz val="9"/>
        <color theme="1"/>
        <rFont val="Arial"/>
        <family val="2"/>
      </rPr>
      <t xml:space="preserve"> les critères de conformité du dossier</t>
    </r>
  </si>
  <si>
    <r>
      <rPr>
        <b/>
        <sz val="9"/>
        <color theme="1"/>
        <rFont val="Arial"/>
        <family val="2"/>
      </rPr>
      <t>Respecte   partiellement</t>
    </r>
    <r>
      <rPr>
        <sz val="9"/>
        <color theme="1"/>
        <rFont val="Arial"/>
        <family val="2"/>
      </rPr>
      <t xml:space="preserve"> les critères de conformité du dossier</t>
    </r>
  </si>
  <si>
    <r>
      <t xml:space="preserve">Respecte  </t>
    </r>
    <r>
      <rPr>
        <b/>
        <sz val="9"/>
        <color theme="1"/>
        <rFont val="Arial"/>
        <family val="2"/>
      </rPr>
      <t>la majorité  des critères</t>
    </r>
    <r>
      <rPr>
        <sz val="9"/>
        <color theme="1"/>
        <rFont val="Arial"/>
        <family val="2"/>
      </rPr>
      <t xml:space="preserve"> de conformité du dossier</t>
    </r>
  </si>
  <si>
    <r>
      <t xml:space="preserve">Respecte </t>
    </r>
    <r>
      <rPr>
        <b/>
        <sz val="9"/>
        <color theme="1"/>
        <rFont val="Arial"/>
        <family val="2"/>
      </rPr>
      <t xml:space="preserve">tous les critères </t>
    </r>
    <r>
      <rPr>
        <sz val="9"/>
        <color theme="1"/>
        <rFont val="Arial"/>
        <family val="2"/>
      </rPr>
      <t>de conformité du dossier</t>
    </r>
  </si>
  <si>
    <r>
      <rPr>
        <b/>
        <sz val="9"/>
        <color theme="1"/>
        <rFont val="Arial"/>
        <family val="2"/>
      </rPr>
      <t>Ne respecte pas la structuration</t>
    </r>
    <r>
      <rPr>
        <sz val="9"/>
        <color theme="1"/>
        <rFont val="Arial"/>
        <family val="2"/>
      </rPr>
      <t xml:space="preserve"> de l’exposé ni le support de communication</t>
    </r>
  </si>
  <si>
    <r>
      <t xml:space="preserve">Respecte </t>
    </r>
    <r>
      <rPr>
        <b/>
        <sz val="9"/>
        <color theme="1"/>
        <rFont val="Arial"/>
        <family val="2"/>
      </rPr>
      <t>partiellement la structuration</t>
    </r>
    <r>
      <rPr>
        <sz val="9"/>
        <color theme="1"/>
        <rFont val="Arial"/>
        <family val="2"/>
      </rPr>
      <t xml:space="preserve"> de l’exposé et le support de communication</t>
    </r>
  </si>
  <si>
    <r>
      <t>Propose un support de communication et u</t>
    </r>
    <r>
      <rPr>
        <b/>
        <sz val="9"/>
        <color theme="1"/>
        <rFont val="Arial"/>
        <family val="2"/>
      </rPr>
      <t xml:space="preserve">ne structuration d’exposé adaptés aux attendus </t>
    </r>
  </si>
  <si>
    <r>
      <t xml:space="preserve">Produit un support de communication </t>
    </r>
    <r>
      <rPr>
        <b/>
        <sz val="9"/>
        <color theme="1"/>
        <rFont val="Arial"/>
        <family val="2"/>
      </rPr>
      <t xml:space="preserve">pertinent </t>
    </r>
    <r>
      <rPr>
        <sz val="9"/>
        <color theme="1"/>
        <rFont val="Arial"/>
        <family val="2"/>
      </rPr>
      <t xml:space="preserve">et une structuration de l’exposé </t>
    </r>
    <r>
      <rPr>
        <b/>
        <sz val="9"/>
        <color theme="1"/>
        <rFont val="Arial"/>
        <family val="2"/>
      </rPr>
      <t xml:space="preserve">de qualité </t>
    </r>
  </si>
  <si>
    <r>
      <rPr>
        <b/>
        <sz val="9"/>
        <color theme="1"/>
        <rFont val="Arial"/>
        <family val="2"/>
      </rPr>
      <t>Ne respecte pas</t>
    </r>
    <r>
      <rPr>
        <sz val="9"/>
        <color theme="1"/>
        <rFont val="Arial"/>
        <family val="2"/>
      </rPr>
      <t xml:space="preserve"> les attendus de l’exposé </t>
    </r>
  </si>
  <si>
    <r>
      <rPr>
        <b/>
        <sz val="9"/>
        <color theme="1"/>
        <rFont val="Arial"/>
        <family val="2"/>
      </rPr>
      <t>Respecte   partiellement</t>
    </r>
    <r>
      <rPr>
        <sz val="9"/>
        <color theme="1"/>
        <rFont val="Arial"/>
        <family val="2"/>
      </rPr>
      <t xml:space="preserve"> les attendus de l’exposé</t>
    </r>
  </si>
  <si>
    <r>
      <t>Respecte</t>
    </r>
    <r>
      <rPr>
        <b/>
        <sz val="9"/>
        <color theme="1"/>
        <rFont val="Arial"/>
        <family val="2"/>
      </rPr>
      <t xml:space="preserve"> la majorité des attendus </t>
    </r>
    <r>
      <rPr>
        <sz val="9"/>
        <color theme="1"/>
        <rFont val="Arial"/>
        <family val="2"/>
      </rPr>
      <t>de l’exposé</t>
    </r>
  </si>
  <si>
    <r>
      <t>Respecte  t</t>
    </r>
    <r>
      <rPr>
        <b/>
        <sz val="9"/>
        <color theme="1"/>
        <rFont val="Arial"/>
        <family val="2"/>
      </rPr>
      <t>ous  les attendus</t>
    </r>
    <r>
      <rPr>
        <sz val="9"/>
        <color theme="1"/>
        <rFont val="Arial"/>
        <family val="2"/>
      </rPr>
      <t xml:space="preserve"> de l’exposé</t>
    </r>
  </si>
  <si>
    <r>
      <rPr>
        <b/>
        <sz val="9"/>
        <color theme="1"/>
        <rFont val="Arial"/>
        <family val="2"/>
      </rPr>
      <t>Ne maîtrise pas les savoirs</t>
    </r>
    <r>
      <rPr>
        <sz val="9"/>
        <color theme="1"/>
        <rFont val="Arial"/>
        <family val="2"/>
      </rPr>
      <t xml:space="preserve"> associés en lien avec le projet d’animation</t>
    </r>
  </si>
  <si>
    <r>
      <t>Montre d</t>
    </r>
    <r>
      <rPr>
        <b/>
        <sz val="9"/>
        <color theme="1"/>
        <rFont val="Arial"/>
        <family val="2"/>
      </rPr>
      <t xml:space="preserve">es lacunes ou commet des erreurs </t>
    </r>
    <r>
      <rPr>
        <sz val="9"/>
        <color theme="1"/>
        <rFont val="Arial"/>
        <family val="2"/>
      </rPr>
      <t>sur les savoirs associés en lien avec le projet d’animation</t>
    </r>
  </si>
  <si>
    <r>
      <t xml:space="preserve">Mobilise </t>
    </r>
    <r>
      <rPr>
        <b/>
        <sz val="9"/>
        <color theme="1"/>
        <rFont val="Arial"/>
        <family val="2"/>
      </rPr>
      <t xml:space="preserve">la majorité des savoirs </t>
    </r>
    <r>
      <rPr>
        <sz val="9"/>
        <color theme="1"/>
        <rFont val="Arial"/>
        <family val="2"/>
      </rPr>
      <t>associés en lien avec le projet d’animation </t>
    </r>
  </si>
  <si>
    <r>
      <t xml:space="preserve">Propose des </t>
    </r>
    <r>
      <rPr>
        <b/>
        <sz val="9"/>
        <color theme="1"/>
        <rFont val="Arial"/>
        <family val="2"/>
      </rPr>
      <t>réponses pertinentes argumentées et précises</t>
    </r>
    <r>
      <rPr>
        <sz val="9"/>
        <color theme="1"/>
        <rFont val="Arial"/>
        <family val="2"/>
      </rPr>
      <t xml:space="preserve"> en lien avec le projet d’animation</t>
    </r>
  </si>
  <si>
    <r>
      <rPr>
        <b/>
        <sz val="9"/>
        <color theme="1"/>
        <rFont val="Arial"/>
        <family val="2"/>
      </rPr>
      <t>Ne formule pas d’argumentation</t>
    </r>
    <r>
      <rPr>
        <sz val="9"/>
        <color theme="1"/>
        <rFont val="Arial"/>
        <family val="2"/>
      </rPr>
      <t xml:space="preserve"> sur les  éléments présentés dans le dossier et l’exposé</t>
    </r>
  </si>
  <si>
    <r>
      <t xml:space="preserve">Formule </t>
    </r>
    <r>
      <rPr>
        <b/>
        <sz val="9"/>
        <color theme="1"/>
        <rFont val="Arial"/>
        <family val="2"/>
      </rPr>
      <t>quelques argumentations</t>
    </r>
    <r>
      <rPr>
        <sz val="9"/>
        <color theme="1"/>
        <rFont val="Arial"/>
        <family val="2"/>
      </rPr>
      <t xml:space="preserve"> sur les éléments présentés dans le dossier et l’exposé</t>
    </r>
  </si>
  <si>
    <r>
      <rPr>
        <b/>
        <sz val="9"/>
        <color theme="1"/>
        <rFont val="Arial"/>
        <family val="2"/>
      </rPr>
      <t>Argumente convenablement</t>
    </r>
    <r>
      <rPr>
        <sz val="9"/>
        <color theme="1"/>
        <rFont val="Arial"/>
        <family val="2"/>
      </rPr>
      <t xml:space="preserve"> les éléments présentés dans le dossier et l’exposé</t>
    </r>
  </si>
  <si>
    <r>
      <t>Propose</t>
    </r>
    <r>
      <rPr>
        <b/>
        <sz val="9"/>
        <color theme="1"/>
        <rFont val="Arial"/>
        <family val="2"/>
      </rPr>
      <t xml:space="preserve"> une argumentation riche et de qualité,</t>
    </r>
    <r>
      <rPr>
        <sz val="9"/>
        <color theme="1"/>
        <rFont val="Arial"/>
        <family val="2"/>
      </rPr>
      <t xml:space="preserve"> des éléments présentés dans le dossier et l’exposé</t>
    </r>
  </si>
  <si>
    <r>
      <rPr>
        <b/>
        <sz val="9"/>
        <color theme="1"/>
        <rFont val="Arial"/>
        <family val="2"/>
      </rPr>
      <t>Ne respecte pas</t>
    </r>
    <r>
      <rPr>
        <sz val="9"/>
        <color theme="1"/>
        <rFont val="Arial"/>
        <family val="2"/>
      </rPr>
      <t xml:space="preserve"> les attendus de l’entretien</t>
    </r>
  </si>
  <si>
    <r>
      <t xml:space="preserve">Respecte   </t>
    </r>
    <r>
      <rPr>
        <b/>
        <sz val="9"/>
        <color theme="1"/>
        <rFont val="Arial"/>
        <family val="2"/>
      </rPr>
      <t xml:space="preserve">partiellement les attendus </t>
    </r>
    <r>
      <rPr>
        <sz val="9"/>
        <color theme="1"/>
        <rFont val="Arial"/>
        <family val="2"/>
      </rPr>
      <t>de l’entretien</t>
    </r>
  </si>
  <si>
    <r>
      <t xml:space="preserve">Respecte  </t>
    </r>
    <r>
      <rPr>
        <b/>
        <sz val="9"/>
        <color theme="1"/>
        <rFont val="Arial"/>
        <family val="2"/>
      </rPr>
      <t>la majorité des attendus</t>
    </r>
    <r>
      <rPr>
        <sz val="9"/>
        <color theme="1"/>
        <rFont val="Arial"/>
        <family val="2"/>
      </rPr>
      <t xml:space="preserve"> de l’entretien</t>
    </r>
  </si>
  <si>
    <r>
      <t xml:space="preserve">Respecte </t>
    </r>
    <r>
      <rPr>
        <b/>
        <sz val="9"/>
        <color theme="1"/>
        <rFont val="Arial"/>
        <family val="2"/>
      </rPr>
      <t xml:space="preserve"> tous  les attendus</t>
    </r>
    <r>
      <rPr>
        <sz val="9"/>
        <color theme="1"/>
        <rFont val="Arial"/>
        <family val="2"/>
      </rPr>
      <t xml:space="preserve"> de l’entretien</t>
    </r>
  </si>
  <si>
    <r>
      <rPr>
        <b/>
        <sz val="9"/>
        <color theme="1"/>
        <rFont val="Arial"/>
        <family val="2"/>
      </rPr>
      <t xml:space="preserve">Identifie partiellement </t>
    </r>
    <r>
      <rPr>
        <sz val="9"/>
        <color theme="1"/>
        <rFont val="Arial"/>
        <family val="2"/>
      </rPr>
      <t xml:space="preserve">les caractéristiques du public accueilli, de la structure (dont les axes du projet), du contexte d’exercice </t>
    </r>
  </si>
  <si>
    <r>
      <rPr>
        <b/>
        <sz val="9"/>
        <color theme="1"/>
        <rFont val="Arial"/>
        <family val="2"/>
      </rPr>
      <t xml:space="preserve">Prend en compte la majorité </t>
    </r>
    <r>
      <rPr>
        <sz val="9"/>
        <color theme="1"/>
        <rFont val="Arial"/>
        <family val="2"/>
      </rPr>
      <t xml:space="preserve">des caractéristiques du public accueilli, de la structure (dont les axes du projet), du contexte d’exercice </t>
    </r>
  </si>
  <si>
    <r>
      <t xml:space="preserve">Prend en compte et </t>
    </r>
    <r>
      <rPr>
        <b/>
        <sz val="9"/>
        <color theme="1"/>
        <rFont val="Arial"/>
        <family val="2"/>
      </rPr>
      <t xml:space="preserve">analyse avec rigueur </t>
    </r>
    <r>
      <rPr>
        <sz val="9"/>
        <color theme="1"/>
        <rFont val="Arial"/>
        <family val="2"/>
      </rPr>
      <t>les caractéristiques du public accueilli, de la structure (dont les axes du projet), du contexte d’exercice</t>
    </r>
  </si>
  <si>
    <r>
      <t xml:space="preserve">Repère de </t>
    </r>
    <r>
      <rPr>
        <b/>
        <sz val="9"/>
        <color theme="1"/>
        <rFont val="Arial"/>
        <family val="2"/>
      </rPr>
      <t xml:space="preserve">manière incomplète </t>
    </r>
    <r>
      <rPr>
        <sz val="9"/>
        <color theme="1"/>
        <rFont val="Arial"/>
        <family val="2"/>
      </rPr>
      <t>la place et les rôles des acteurs</t>
    </r>
  </si>
  <si>
    <r>
      <rPr>
        <b/>
        <sz val="9"/>
        <color theme="1"/>
        <rFont val="Arial"/>
        <family val="2"/>
      </rPr>
      <t>Identifie l</t>
    </r>
    <r>
      <rPr>
        <sz val="9"/>
        <color theme="1"/>
        <rFont val="Arial"/>
        <family val="2"/>
      </rPr>
      <t>a place et les rôles des acteurs</t>
    </r>
  </si>
  <si>
    <r>
      <rPr>
        <b/>
        <sz val="9"/>
        <color theme="1"/>
        <rFont val="Arial"/>
        <family val="2"/>
      </rPr>
      <t>Sait agir, réagir et proposer</t>
    </r>
    <r>
      <rPr>
        <sz val="9"/>
        <color theme="1"/>
        <rFont val="Arial"/>
        <family val="2"/>
      </rPr>
      <t xml:space="preserve"> en fonction des situations rencontrées dans la structure et au sein de l'équipe</t>
    </r>
  </si>
  <si>
    <r>
      <t xml:space="preserve"> Respecte les rôles des différents acteurs présents dans la structure et </t>
    </r>
    <r>
      <rPr>
        <b/>
        <sz val="9"/>
        <color theme="1"/>
        <rFont val="Arial"/>
        <family val="2"/>
      </rPr>
      <t>contribue au travail d'équipe</t>
    </r>
    <r>
      <rPr>
        <sz val="9"/>
        <color theme="1"/>
        <rFont val="Arial"/>
        <family val="2"/>
      </rPr>
      <t xml:space="preserve"> </t>
    </r>
  </si>
  <si>
    <r>
      <rPr>
        <b/>
        <sz val="9"/>
        <color theme="1"/>
        <rFont val="Arial"/>
        <family val="2"/>
      </rPr>
      <t>Respecte les rôles</t>
    </r>
    <r>
      <rPr>
        <sz val="9"/>
        <color theme="1"/>
        <rFont val="Arial"/>
        <family val="2"/>
      </rPr>
      <t xml:space="preserve"> des différents acteurs </t>
    </r>
  </si>
  <si>
    <r>
      <rPr>
        <b/>
        <sz val="9"/>
        <color theme="1"/>
        <rFont val="Arial"/>
        <family val="2"/>
      </rPr>
      <t xml:space="preserve">Ne respecte pas </t>
    </r>
    <r>
      <rPr>
        <sz val="9"/>
        <color theme="1"/>
        <rFont val="Arial"/>
        <family val="2"/>
      </rPr>
      <t xml:space="preserve">les rôles des différents acteurs </t>
    </r>
  </si>
  <si>
    <r>
      <t xml:space="preserve">Construit un projet </t>
    </r>
    <r>
      <rPr>
        <b/>
        <sz val="9"/>
        <color theme="1"/>
        <rFont val="Arial"/>
        <family val="2"/>
      </rPr>
      <t xml:space="preserve">sans méthodologie </t>
    </r>
  </si>
  <si>
    <r>
      <t xml:space="preserve">Construit un projet </t>
    </r>
    <r>
      <rPr>
        <b/>
        <sz val="9"/>
        <color theme="1"/>
        <rFont val="Arial"/>
        <family val="2"/>
      </rPr>
      <t>avec une méthodologie incomplète</t>
    </r>
    <r>
      <rPr>
        <sz val="9"/>
        <color theme="1"/>
        <rFont val="Arial"/>
        <family val="2"/>
      </rPr>
      <t xml:space="preserve"> et propose un projet peu réaliste ou inadapté aux attentes, besoins des publics</t>
    </r>
  </si>
  <si>
    <r>
      <t xml:space="preserve">Construit un projet </t>
    </r>
    <r>
      <rPr>
        <b/>
        <sz val="9"/>
        <color theme="1"/>
        <rFont val="Arial"/>
        <family val="2"/>
      </rPr>
      <t>avec méthodologie et des objectifs</t>
    </r>
    <r>
      <rPr>
        <sz val="9"/>
        <color theme="1"/>
        <rFont val="Arial"/>
        <family val="2"/>
      </rPr>
      <t xml:space="preserve"> en lien avec les attentes, besoins des publics et caractéristiques du milieu professionnel</t>
    </r>
  </si>
  <si>
    <r>
      <t>Construit</t>
    </r>
    <r>
      <rPr>
        <b/>
        <sz val="9"/>
        <color theme="1"/>
        <rFont val="Arial"/>
        <family val="2"/>
      </rPr>
      <t xml:space="preserve"> avec une méthodologie rigoureuse</t>
    </r>
    <r>
      <rPr>
        <sz val="9"/>
        <color theme="1"/>
        <rFont val="Arial"/>
        <family val="2"/>
      </rPr>
      <t xml:space="preserve">, un projet d’animation avec des objectifs clairs et pertinents en cohérence avec les attentes et besoins des publics, les objectifs de la structure et aux caractéristiques du milieu </t>
    </r>
  </si>
  <si>
    <r>
      <t xml:space="preserve">Atteint </t>
    </r>
    <r>
      <rPr>
        <b/>
        <sz val="9"/>
        <color theme="1"/>
        <rFont val="Arial"/>
        <family val="2"/>
      </rPr>
      <t xml:space="preserve">en partie les objectifs </t>
    </r>
    <r>
      <rPr>
        <sz val="9"/>
        <color theme="1"/>
        <rFont val="Arial"/>
        <family val="2"/>
      </rPr>
      <t>définis au départ, projet incomplètement réalisé</t>
    </r>
  </si>
  <si>
    <r>
      <rPr>
        <b/>
        <sz val="9"/>
        <color theme="1"/>
        <rFont val="Arial"/>
        <family val="2"/>
      </rPr>
      <t>Réalise le projet</t>
    </r>
    <r>
      <rPr>
        <sz val="9"/>
        <color theme="1"/>
        <rFont val="Arial"/>
        <family val="2"/>
      </rPr>
      <t xml:space="preserve"> et a atteint la </t>
    </r>
    <r>
      <rPr>
        <b/>
        <sz val="9"/>
        <color theme="1"/>
        <rFont val="Arial"/>
        <family val="2"/>
      </rPr>
      <t xml:space="preserve">majorité </t>
    </r>
    <r>
      <rPr>
        <sz val="9"/>
        <color theme="1"/>
        <rFont val="Arial"/>
        <family val="2"/>
      </rPr>
      <t>des objectifs définis au départ</t>
    </r>
  </si>
  <si>
    <r>
      <t xml:space="preserve">A atteint </t>
    </r>
    <r>
      <rPr>
        <b/>
        <sz val="9"/>
        <color theme="1"/>
        <rFont val="Arial"/>
        <family val="2"/>
      </rPr>
      <t>tous les objectifs</t>
    </r>
    <r>
      <rPr>
        <sz val="9"/>
        <color theme="1"/>
        <rFont val="Arial"/>
        <family val="2"/>
      </rPr>
      <t xml:space="preserve"> définis au départ tout en adaptant les actions au public et aux aléas </t>
    </r>
  </si>
  <si>
    <r>
      <rPr>
        <b/>
        <sz val="9"/>
        <color theme="1"/>
        <rFont val="Arial"/>
        <family val="2"/>
      </rPr>
      <t>N’utilise pas d’outils d’évaluation</t>
    </r>
    <r>
      <rPr>
        <sz val="9"/>
        <color theme="1"/>
        <rFont val="Arial"/>
        <family val="2"/>
      </rPr>
      <t xml:space="preserve"> ou ne les maîtrise pas</t>
    </r>
  </si>
  <si>
    <r>
      <t xml:space="preserve">Mobilise </t>
    </r>
    <r>
      <rPr>
        <b/>
        <sz val="9"/>
        <color theme="1"/>
        <rFont val="Arial"/>
        <family val="2"/>
      </rPr>
      <t>partiellement quelques outils d’évaluation</t>
    </r>
  </si>
  <si>
    <r>
      <t xml:space="preserve">Choisit les outils d’évaluation </t>
    </r>
    <r>
      <rPr>
        <b/>
        <sz val="9"/>
        <color theme="1"/>
        <rFont val="Arial"/>
        <family val="2"/>
      </rPr>
      <t>adaptés</t>
    </r>
  </si>
  <si>
    <r>
      <t xml:space="preserve">Propose une activité socioéducative ou socioculturelle qui </t>
    </r>
    <r>
      <rPr>
        <b/>
        <sz val="9"/>
        <color theme="1"/>
        <rFont val="Arial"/>
        <family val="2"/>
      </rPr>
      <t>ne respecte pas la sécurité et le cadre réglementaire</t>
    </r>
  </si>
  <si>
    <r>
      <t xml:space="preserve">Propose une activité socioéducative ou socioculturelle qui </t>
    </r>
    <r>
      <rPr>
        <b/>
        <sz val="9"/>
        <color theme="1"/>
        <rFont val="Arial"/>
        <family val="2"/>
      </rPr>
      <t xml:space="preserve">ne prend pas en compte le projet </t>
    </r>
    <r>
      <rPr>
        <sz val="9"/>
        <color theme="1"/>
        <rFont val="Arial"/>
        <family val="2"/>
      </rPr>
      <t>de la structure et les attentes du public</t>
    </r>
  </si>
  <si>
    <r>
      <t xml:space="preserve">Conçoit une activité socioéducative ou socioculturelle </t>
    </r>
    <r>
      <rPr>
        <b/>
        <sz val="9"/>
        <color theme="1"/>
        <rFont val="Arial"/>
        <family val="2"/>
      </rPr>
      <t>qui prend en compte :</t>
    </r>
    <r>
      <rPr>
        <sz val="9"/>
        <color theme="1"/>
        <rFont val="Arial"/>
        <family val="2"/>
      </rPr>
      <t xml:space="preserve">
-le projet et les moyens disponibles de la structure 
-les attentes du public
-la sécurité et le cadre réglementaire</t>
    </r>
  </si>
  <si>
    <r>
      <t xml:space="preserve">Conçoit une activité socioéducative ou socioculturelle qui </t>
    </r>
    <r>
      <rPr>
        <b/>
        <sz val="9"/>
        <color theme="1"/>
        <rFont val="Arial"/>
        <family val="2"/>
      </rPr>
      <t>prend en compte tous les critères</t>
    </r>
    <r>
      <rPr>
        <sz val="9"/>
        <color theme="1"/>
        <rFont val="Arial"/>
        <family val="2"/>
      </rPr>
      <t xml:space="preserve"> dans le cadre d’une progression pédagogique définie</t>
    </r>
  </si>
  <si>
    <r>
      <t xml:space="preserve">N’adopte </t>
    </r>
    <r>
      <rPr>
        <b/>
        <sz val="9"/>
        <color theme="1"/>
        <rFont val="Arial"/>
        <family val="2"/>
      </rPr>
      <t>pas de démarche pédagogique</t>
    </r>
    <r>
      <rPr>
        <sz val="9"/>
        <color theme="1"/>
        <rFont val="Arial"/>
        <family val="2"/>
      </rPr>
      <t xml:space="preserve"> d’animation permettant la réalisation du projet du public </t>
    </r>
  </si>
  <si>
    <r>
      <rPr>
        <b/>
        <sz val="9"/>
        <color theme="1"/>
        <rFont val="Arial"/>
        <family val="2"/>
      </rPr>
      <t>Conçoit des démarches pédagogiques</t>
    </r>
    <r>
      <rPr>
        <sz val="9"/>
        <color theme="1"/>
        <rFont val="Arial"/>
        <family val="2"/>
      </rPr>
      <t xml:space="preserve"> d’animation adaptées aux objectifs du projet du public</t>
    </r>
  </si>
  <si>
    <r>
      <rPr>
        <b/>
        <sz val="9"/>
        <color theme="1"/>
        <rFont val="Arial"/>
        <family val="2"/>
      </rPr>
      <t>Adopte</t>
    </r>
    <r>
      <rPr>
        <sz val="9"/>
        <color theme="1"/>
        <rFont val="Arial"/>
        <family val="2"/>
      </rPr>
      <t xml:space="preserve"> des démarches d’animation </t>
    </r>
    <r>
      <rPr>
        <b/>
        <sz val="9"/>
        <color theme="1"/>
        <rFont val="Arial"/>
        <family val="2"/>
      </rPr>
      <t>adaptées</t>
    </r>
    <r>
      <rPr>
        <sz val="9"/>
        <color theme="1"/>
        <rFont val="Arial"/>
        <family val="2"/>
      </rPr>
      <t xml:space="preserve"> aux objectifs du projet du public</t>
    </r>
  </si>
  <si>
    <r>
      <rPr>
        <b/>
        <sz val="9"/>
        <color theme="1"/>
        <rFont val="Arial"/>
        <family val="2"/>
      </rPr>
      <t>Adopte</t>
    </r>
    <r>
      <rPr>
        <sz val="9"/>
        <color theme="1"/>
        <rFont val="Arial"/>
        <family val="2"/>
      </rPr>
      <t xml:space="preserve"> une démarche pédagogique d’animation </t>
    </r>
    <r>
      <rPr>
        <b/>
        <sz val="9"/>
        <color theme="1"/>
        <rFont val="Arial"/>
        <family val="2"/>
      </rPr>
      <t xml:space="preserve">peu adaptée </t>
    </r>
    <r>
      <rPr>
        <sz val="9"/>
        <color theme="1"/>
        <rFont val="Arial"/>
        <family val="2"/>
      </rPr>
      <t>aux objectifs du projet</t>
    </r>
  </si>
  <si>
    <r>
      <rPr>
        <b/>
        <sz val="9"/>
        <color theme="1"/>
        <rFont val="Arial"/>
        <family val="2"/>
      </rPr>
      <t>N’assure pas</t>
    </r>
    <r>
      <rPr>
        <sz val="9"/>
        <color theme="1"/>
        <rFont val="Arial"/>
        <family val="2"/>
      </rPr>
      <t xml:space="preserve"> de manière satisfaisante </t>
    </r>
    <r>
      <rPr>
        <b/>
        <sz val="9"/>
        <color theme="1"/>
        <rFont val="Arial"/>
        <family val="2"/>
      </rPr>
      <t xml:space="preserve">la sécurité </t>
    </r>
    <r>
      <rPr>
        <sz val="9"/>
        <color theme="1"/>
        <rFont val="Arial"/>
        <family val="2"/>
      </rPr>
      <t>des enfants</t>
    </r>
  </si>
  <si>
    <r>
      <t>Propose en toute sécurité, une activité</t>
    </r>
    <r>
      <rPr>
        <b/>
        <sz val="9"/>
        <color theme="1"/>
        <rFont val="Arial"/>
        <family val="2"/>
      </rPr>
      <t xml:space="preserve"> peu adaptée aux objectifs</t>
    </r>
    <r>
      <rPr>
        <sz val="9"/>
        <color theme="1"/>
        <rFont val="Arial"/>
        <family val="2"/>
      </rPr>
      <t xml:space="preserve"> d’épanouissement, de socialisation et d’exercice des droits citoyens. </t>
    </r>
  </si>
  <si>
    <r>
      <t xml:space="preserve">Propose en toute sécurité
une activité qui </t>
    </r>
    <r>
      <rPr>
        <b/>
        <sz val="9"/>
        <color theme="1"/>
        <rFont val="Arial"/>
        <family val="2"/>
      </rPr>
      <t>concourt à l’épanouissement, la socialisation et l’exercice des droits citoyens</t>
    </r>
    <r>
      <rPr>
        <sz val="9"/>
        <color theme="1"/>
        <rFont val="Arial"/>
        <family val="2"/>
      </rPr>
      <t xml:space="preserve">
S’inscrit dans le projet de la structure</t>
    </r>
  </si>
  <si>
    <r>
      <t xml:space="preserve">Anime en toute sécurité une séance d’animation </t>
    </r>
    <r>
      <rPr>
        <b/>
        <sz val="9"/>
        <color theme="1"/>
        <rFont val="Arial"/>
        <family val="2"/>
      </rPr>
      <t xml:space="preserve">pertinente </t>
    </r>
    <r>
      <rPr>
        <sz val="9"/>
        <color theme="1"/>
        <rFont val="Arial"/>
        <family val="2"/>
      </rPr>
      <t>permettant l’épanouissement, la socialisation et l’exercice des droits citoyens, mobilisant d</t>
    </r>
    <r>
      <rPr>
        <b/>
        <sz val="9"/>
        <color theme="1"/>
        <rFont val="Arial"/>
        <family val="2"/>
      </rPr>
      <t>es démarches éducatives pertinentes</t>
    </r>
    <r>
      <rPr>
        <sz val="9"/>
        <color theme="1"/>
        <rFont val="Arial"/>
        <family val="2"/>
      </rPr>
      <t xml:space="preserve">
S’inscrit dans le projet de la structure</t>
    </r>
  </si>
  <si>
    <r>
      <rPr>
        <b/>
        <sz val="9"/>
        <color theme="1"/>
        <rFont val="Arial"/>
        <family val="2"/>
      </rPr>
      <t xml:space="preserve">Ne tient pas compte </t>
    </r>
    <r>
      <rPr>
        <sz val="9"/>
        <color theme="1"/>
        <rFont val="Arial"/>
        <family val="2"/>
      </rPr>
      <t>des réactions des enfants lors de l’animation</t>
    </r>
  </si>
  <si>
    <r>
      <t xml:space="preserve">N’adapte </t>
    </r>
    <r>
      <rPr>
        <b/>
        <sz val="9"/>
        <color theme="1"/>
        <rFont val="Arial"/>
        <family val="2"/>
      </rPr>
      <t>pas suffisamment</t>
    </r>
    <r>
      <rPr>
        <sz val="9"/>
        <color theme="1"/>
        <rFont val="Arial"/>
        <family val="2"/>
      </rPr>
      <t xml:space="preserve"> l’activité aux comportements des enfants
N'est </t>
    </r>
    <r>
      <rPr>
        <b/>
        <sz val="9"/>
        <color theme="1"/>
        <rFont val="Arial"/>
        <family val="2"/>
      </rPr>
      <t xml:space="preserve">pas suffisamment </t>
    </r>
    <r>
      <rPr>
        <sz val="9"/>
        <color theme="1"/>
        <rFont val="Arial"/>
        <family val="2"/>
      </rPr>
      <t xml:space="preserve">dans une posture d’écoute
</t>
    </r>
  </si>
  <si>
    <r>
      <rPr>
        <b/>
        <sz val="9"/>
        <color theme="1"/>
        <rFont val="Arial"/>
        <family val="2"/>
      </rPr>
      <t>Gère le groupe et adapte</t>
    </r>
    <r>
      <rPr>
        <sz val="9"/>
        <color theme="1"/>
        <rFont val="Arial"/>
        <family val="2"/>
      </rPr>
      <t xml:space="preserve"> le déroulement de l’activité aux réactions, aux imprévus </t>
    </r>
  </si>
  <si>
    <r>
      <t xml:space="preserve">Gère </t>
    </r>
    <r>
      <rPr>
        <b/>
        <sz val="9"/>
        <color theme="1"/>
        <rFont val="Arial"/>
        <family val="2"/>
      </rPr>
      <t>avec efficacité</t>
    </r>
    <r>
      <rPr>
        <sz val="9"/>
        <color theme="1"/>
        <rFont val="Arial"/>
        <family val="2"/>
      </rPr>
      <t xml:space="preserve"> le groupe d’enfants et sa dynamique en fonction des situations, en </t>
    </r>
    <r>
      <rPr>
        <b/>
        <sz val="9"/>
        <color theme="1"/>
        <rFont val="Arial"/>
        <family val="2"/>
      </rPr>
      <t>respectant la dimension individuelle et collective jusqu’à une posture de médiation</t>
    </r>
  </si>
  <si>
    <r>
      <rPr>
        <b/>
        <sz val="9"/>
        <color theme="1"/>
        <rFont val="Arial"/>
        <family val="2"/>
      </rPr>
      <t>Ne propose pas</t>
    </r>
    <r>
      <rPr>
        <sz val="9"/>
        <color theme="1"/>
        <rFont val="Arial"/>
        <family val="2"/>
      </rPr>
      <t xml:space="preserve"> d’évaluation</t>
    </r>
  </si>
  <si>
    <r>
      <t xml:space="preserve">Propose une </t>
    </r>
    <r>
      <rPr>
        <b/>
        <sz val="9"/>
        <color theme="1"/>
        <rFont val="Arial"/>
        <family val="2"/>
      </rPr>
      <t xml:space="preserve">évaluation sommaire </t>
    </r>
    <r>
      <rPr>
        <sz val="9"/>
        <color theme="1"/>
        <rFont val="Arial"/>
        <family val="2"/>
      </rPr>
      <t>avec les participants à la fin des activités et ne la prend pas en compte</t>
    </r>
  </si>
  <si>
    <r>
      <t xml:space="preserve">Propose, </t>
    </r>
    <r>
      <rPr>
        <b/>
        <sz val="9"/>
        <color theme="1"/>
        <rFont val="Arial"/>
        <family val="2"/>
      </rPr>
      <t>à l’aide d’un outil pertinent</t>
    </r>
    <r>
      <rPr>
        <sz val="9"/>
        <color theme="1"/>
        <rFont val="Arial"/>
        <family val="2"/>
      </rPr>
      <t xml:space="preserve">, une évaluation aux participants à la fin des activités et la prend en compte pour </t>
    </r>
    <r>
      <rPr>
        <b/>
        <sz val="9"/>
        <color theme="1"/>
        <rFont val="Arial"/>
        <family val="2"/>
      </rPr>
      <t>faire évoluer</t>
    </r>
    <r>
      <rPr>
        <sz val="9"/>
        <color theme="1"/>
        <rFont val="Arial"/>
        <family val="2"/>
      </rPr>
      <t xml:space="preserve"> l’action</t>
    </r>
  </si>
  <si>
    <r>
      <t xml:space="preserve">Propose, </t>
    </r>
    <r>
      <rPr>
        <b/>
        <sz val="9"/>
        <color theme="1"/>
        <rFont val="Arial"/>
        <family val="2"/>
      </rPr>
      <t>à l’aide d’un outil qu’il sait élaborer ou adapter,</t>
    </r>
    <r>
      <rPr>
        <sz val="9"/>
        <color theme="1"/>
        <rFont val="Arial"/>
        <family val="2"/>
      </rPr>
      <t xml:space="preserve"> une évaluation avec les participants à la fin des activités et la prend en compte pour</t>
    </r>
    <r>
      <rPr>
        <b/>
        <sz val="9"/>
        <color theme="1"/>
        <rFont val="Arial"/>
        <family val="2"/>
      </rPr>
      <t xml:space="preserve"> faire évoluer l’action</t>
    </r>
  </si>
  <si>
    <r>
      <rPr>
        <b/>
        <sz val="9"/>
        <color theme="1"/>
        <rFont val="Arial"/>
        <family val="2"/>
      </rPr>
      <t>Ne gère pas</t>
    </r>
    <r>
      <rPr>
        <sz val="9"/>
        <color theme="1"/>
        <rFont val="Arial"/>
        <family val="2"/>
      </rPr>
      <t xml:space="preserve"> les temps transitionnels , informels ou de vie quotidienne </t>
    </r>
  </si>
  <si>
    <r>
      <t xml:space="preserve">Gère les temps informels, transitionnels ou de vie quotidienne </t>
    </r>
    <r>
      <rPr>
        <b/>
        <sz val="9"/>
        <color theme="1"/>
        <rFont val="Arial"/>
        <family val="2"/>
      </rPr>
      <t xml:space="preserve">sans prendre en compte </t>
    </r>
    <r>
      <rPr>
        <sz val="9"/>
        <color theme="1"/>
        <rFont val="Arial"/>
        <family val="2"/>
      </rPr>
      <t>les habitudes ou installer des rituels</t>
    </r>
  </si>
  <si>
    <r>
      <rPr>
        <b/>
        <sz val="9"/>
        <color theme="1"/>
        <rFont val="Arial"/>
        <family val="2"/>
      </rPr>
      <t xml:space="preserve">Anime les temps informels, </t>
    </r>
    <r>
      <rPr>
        <sz val="9"/>
        <color theme="1"/>
        <rFont val="Arial"/>
        <family val="2"/>
      </rPr>
      <t>transitionnels ou de vie quotidienne dans l</t>
    </r>
    <r>
      <rPr>
        <b/>
        <sz val="9"/>
        <color theme="1"/>
        <rFont val="Arial"/>
        <family val="2"/>
      </rPr>
      <t>e respect des cadres</t>
    </r>
    <r>
      <rPr>
        <sz val="9"/>
        <color theme="1"/>
        <rFont val="Arial"/>
        <family val="2"/>
      </rPr>
      <t xml:space="preserve"> prescrits sur la journée</t>
    </r>
  </si>
  <si>
    <r>
      <t xml:space="preserve">Anime les temps informels, transitionnels ou de vie quotidienne, </t>
    </r>
    <r>
      <rPr>
        <b/>
        <sz val="9"/>
        <color theme="1"/>
        <rFont val="Arial"/>
        <family val="2"/>
      </rPr>
      <t>en cherchant à favoriser l'autonomie des enfants et le respect de soi et des autres</t>
    </r>
  </si>
  <si>
    <r>
      <t xml:space="preserve">Rédige le projet d’animation de façon </t>
    </r>
    <r>
      <rPr>
        <b/>
        <sz val="9"/>
        <color theme="1"/>
        <rFont val="Arial"/>
        <family val="2"/>
      </rPr>
      <t xml:space="preserve">inappropriée et inefficace </t>
    </r>
  </si>
  <si>
    <r>
      <t>Rédige le projet d’animation de manière</t>
    </r>
    <r>
      <rPr>
        <b/>
        <sz val="9"/>
        <color theme="1"/>
        <rFont val="Arial"/>
        <family val="2"/>
      </rPr>
      <t xml:space="preserve"> peu structurée </t>
    </r>
    <r>
      <rPr>
        <sz val="9"/>
        <color theme="1"/>
        <rFont val="Arial"/>
        <family val="2"/>
      </rPr>
      <t xml:space="preserve">
Propose dans le cadre du projet d’animation, des supports de communication </t>
    </r>
    <r>
      <rPr>
        <b/>
        <sz val="9"/>
        <color theme="1"/>
        <rFont val="Arial"/>
        <family val="2"/>
      </rPr>
      <t>peu pertinents</t>
    </r>
  </si>
  <si>
    <r>
      <rPr>
        <b/>
        <sz val="9"/>
        <color theme="1"/>
        <rFont val="Arial"/>
        <family val="2"/>
      </rPr>
      <t xml:space="preserve">Fait preuve de qualités rédactionnelles </t>
    </r>
    <r>
      <rPr>
        <sz val="9"/>
        <color theme="1"/>
        <rFont val="Arial"/>
        <family val="2"/>
      </rPr>
      <t>pour le projet d’animation 
Elabore personnellement dans le cadre du projet d’animation des supports de communication</t>
    </r>
    <r>
      <rPr>
        <b/>
        <sz val="9"/>
        <color theme="1"/>
        <rFont val="Arial"/>
        <family val="2"/>
      </rPr>
      <t xml:space="preserve"> pertinents, variés et opérationnels</t>
    </r>
  </si>
  <si>
    <r>
      <rPr>
        <b/>
        <sz val="9"/>
        <color theme="1"/>
        <rFont val="Arial"/>
        <family val="2"/>
      </rPr>
      <t>Ne rend pas compte d</t>
    </r>
    <r>
      <rPr>
        <sz val="9"/>
        <color theme="1"/>
        <rFont val="Arial"/>
        <family val="2"/>
      </rPr>
      <t xml:space="preserve">es échanges avec les différents acteurs </t>
    </r>
  </si>
  <si>
    <r>
      <t xml:space="preserve">Ne rend </t>
    </r>
    <r>
      <rPr>
        <b/>
        <sz val="9"/>
        <color theme="1"/>
        <rFont val="Arial"/>
        <family val="2"/>
      </rPr>
      <t>pas suffisamment compte</t>
    </r>
    <r>
      <rPr>
        <sz val="9"/>
        <color theme="1"/>
        <rFont val="Arial"/>
        <family val="2"/>
      </rPr>
      <t xml:space="preserve"> des échanges avec les différents acteurs </t>
    </r>
  </si>
  <si>
    <r>
      <t xml:space="preserve">Rend compte </t>
    </r>
    <r>
      <rPr>
        <b/>
        <sz val="9"/>
        <color theme="1"/>
        <rFont val="Arial"/>
        <family val="2"/>
      </rPr>
      <t>de sa contribution dans les échange</t>
    </r>
    <r>
      <rPr>
        <sz val="9"/>
        <color theme="1"/>
        <rFont val="Arial"/>
        <family val="2"/>
      </rPr>
      <t>s avec les différents acteurs</t>
    </r>
  </si>
  <si>
    <r>
      <rPr>
        <b/>
        <sz val="9"/>
        <color theme="1"/>
        <rFont val="Arial"/>
        <family val="2"/>
      </rPr>
      <t>Rend compte de ses initiatives</t>
    </r>
    <r>
      <rPr>
        <sz val="9"/>
        <color theme="1"/>
        <rFont val="Arial"/>
        <family val="2"/>
      </rPr>
      <t xml:space="preserve"> </t>
    </r>
    <r>
      <rPr>
        <b/>
        <sz val="9"/>
        <color theme="1"/>
        <rFont val="Arial"/>
        <family val="2"/>
      </rPr>
      <t xml:space="preserve">favorisant </t>
    </r>
    <r>
      <rPr>
        <sz val="9"/>
        <color theme="1"/>
        <rFont val="Arial"/>
        <family val="2"/>
      </rPr>
      <t xml:space="preserve">les échanges entre les différents acteurs </t>
    </r>
  </si>
  <si>
    <r>
      <t xml:space="preserve">Utilise </t>
    </r>
    <r>
      <rPr>
        <b/>
        <sz val="9"/>
        <color rgb="FF000000"/>
        <rFont val="Arial"/>
        <family val="2"/>
      </rPr>
      <t>partiellemen</t>
    </r>
    <r>
      <rPr>
        <sz val="9"/>
        <color rgb="FF000000"/>
        <rFont val="Arial"/>
        <family val="2"/>
      </rPr>
      <t>t des informations fiables (relatives au public accueilli, à la structure, au contexte d’exercice)</t>
    </r>
  </si>
  <si>
    <r>
      <t xml:space="preserve">Sélectionne </t>
    </r>
    <r>
      <rPr>
        <b/>
        <sz val="9"/>
        <color rgb="FF000000"/>
        <rFont val="Arial"/>
        <family val="2"/>
      </rPr>
      <t>des informations fiables</t>
    </r>
    <r>
      <rPr>
        <sz val="9"/>
        <color rgb="FF000000"/>
        <rFont val="Arial"/>
        <family val="2"/>
      </rPr>
      <t xml:space="preserve"> (relatives au public accueilli, à la structure, au contexte d’exercice)</t>
    </r>
  </si>
  <si>
    <r>
      <t>Produit des</t>
    </r>
    <r>
      <rPr>
        <b/>
        <sz val="9"/>
        <color rgb="FF000000"/>
        <rFont val="Arial"/>
        <family val="2"/>
      </rPr>
      <t xml:space="preserve"> informations fiables et pertinentes </t>
    </r>
    <r>
      <rPr>
        <sz val="9"/>
        <color rgb="FF000000"/>
        <rFont val="Arial"/>
        <family val="2"/>
      </rPr>
      <t>(relatives au public accueilli, à la structure, au contexte d’exercice)</t>
    </r>
  </si>
  <si>
    <r>
      <rPr>
        <b/>
        <sz val="9"/>
        <color theme="1"/>
        <rFont val="Arial"/>
        <family val="2"/>
      </rPr>
      <t xml:space="preserve">N’analyse pas sa pratique </t>
    </r>
    <r>
      <rPr>
        <sz val="9"/>
        <color theme="1"/>
        <rFont val="Arial"/>
        <family val="2"/>
      </rPr>
      <t>professionnelle : absence d’outil, de démarche et absence de vision de son rôle</t>
    </r>
  </si>
  <si>
    <r>
      <t xml:space="preserve">Analyse </t>
    </r>
    <r>
      <rPr>
        <b/>
        <sz val="9"/>
        <color theme="1"/>
        <rFont val="Arial"/>
        <family val="2"/>
      </rPr>
      <t xml:space="preserve">de façon incomplète </t>
    </r>
    <r>
      <rPr>
        <sz val="9"/>
        <color theme="1"/>
        <rFont val="Arial"/>
        <family val="2"/>
      </rPr>
      <t>sa pratique professionnelle : outil ou démarche inadaptés 
N’explicite pas ses points forts et insuffisants</t>
    </r>
  </si>
  <si>
    <r>
      <t xml:space="preserve">Analyse sa pratique professionnelle </t>
    </r>
    <r>
      <rPr>
        <b/>
        <sz val="9"/>
        <color theme="1"/>
        <rFont val="Arial"/>
        <family val="2"/>
      </rPr>
      <t>de manière cohérente</t>
    </r>
    <r>
      <rPr>
        <sz val="9"/>
        <color theme="1"/>
        <rFont val="Arial"/>
        <family val="2"/>
      </rPr>
      <t xml:space="preserve"> : outil et démarche adaptés.
</t>
    </r>
    <r>
      <rPr>
        <b/>
        <sz val="9"/>
        <color theme="1"/>
        <rFont val="Arial"/>
        <family val="2"/>
      </rPr>
      <t xml:space="preserve">Identifie </t>
    </r>
    <r>
      <rPr>
        <sz val="9"/>
        <color theme="1"/>
        <rFont val="Arial"/>
        <family val="2"/>
      </rPr>
      <t xml:space="preserve">des points forts et insuffisants par rapport à ses actions et à ses démarches </t>
    </r>
  </si>
  <si>
    <r>
      <t xml:space="preserve">Analyse sa pratique professionnelle </t>
    </r>
    <r>
      <rPr>
        <b/>
        <sz val="9"/>
        <color theme="1"/>
        <rFont val="Arial"/>
        <family val="2"/>
      </rPr>
      <t xml:space="preserve">avec rigueur,  l’explicite, propose </t>
    </r>
    <r>
      <rPr>
        <sz val="9"/>
        <color theme="1"/>
        <rFont val="Arial"/>
        <family val="2"/>
      </rPr>
      <t>et met en place des actions correctives</t>
    </r>
  </si>
  <si>
    <r>
      <t xml:space="preserve">Identifie </t>
    </r>
    <r>
      <rPr>
        <b/>
        <sz val="9"/>
        <color theme="1"/>
        <rFont val="Arial"/>
        <family val="2"/>
      </rPr>
      <t xml:space="preserve">partiellement </t>
    </r>
    <r>
      <rPr>
        <sz val="9"/>
        <color theme="1"/>
        <rFont val="Arial"/>
        <family val="2"/>
      </rPr>
      <t xml:space="preserve">les caractéristiques du public accueilli, de la structure (dont les axes du projet), du contexte d’exercice </t>
    </r>
  </si>
  <si>
    <r>
      <t>Prend en compte</t>
    </r>
    <r>
      <rPr>
        <b/>
        <sz val="9"/>
        <color theme="1"/>
        <rFont val="Arial"/>
        <family val="2"/>
      </rPr>
      <t xml:space="preserve"> la majorité</t>
    </r>
    <r>
      <rPr>
        <sz val="9"/>
        <color theme="1"/>
        <rFont val="Arial"/>
        <family val="2"/>
      </rPr>
      <t xml:space="preserve"> des caractéristiques du public accueilli, de la structure (dont les axes du projet), du contexte d’exercice </t>
    </r>
  </si>
  <si>
    <r>
      <t>Prend en compte et</t>
    </r>
    <r>
      <rPr>
        <b/>
        <sz val="9"/>
        <color theme="1"/>
        <rFont val="Arial"/>
        <family val="2"/>
      </rPr>
      <t xml:space="preserve"> analyse avec rigueur</t>
    </r>
    <r>
      <rPr>
        <sz val="9"/>
        <color theme="1"/>
        <rFont val="Arial"/>
        <family val="2"/>
      </rPr>
      <t xml:space="preserve"> les caractéristiques du public accueilli, de la structure (dont les axes du projet), du contexte d’exercice</t>
    </r>
  </si>
  <si>
    <r>
      <rPr>
        <b/>
        <sz val="9"/>
        <color theme="1"/>
        <rFont val="Arial"/>
        <family val="2"/>
      </rPr>
      <t xml:space="preserve">N’identifie pas </t>
    </r>
    <r>
      <rPr>
        <sz val="9"/>
        <color theme="1"/>
        <rFont val="Arial"/>
        <family val="2"/>
      </rPr>
      <t>la place et le rôle des acteurs</t>
    </r>
  </si>
  <si>
    <r>
      <t xml:space="preserve">Repère </t>
    </r>
    <r>
      <rPr>
        <b/>
        <sz val="9"/>
        <color theme="1"/>
        <rFont val="Arial"/>
        <family val="2"/>
      </rPr>
      <t>de manière incomplète</t>
    </r>
    <r>
      <rPr>
        <sz val="9"/>
        <color theme="1"/>
        <rFont val="Arial"/>
        <family val="2"/>
      </rPr>
      <t xml:space="preserve"> la place et les rôles des acteurs</t>
    </r>
  </si>
  <si>
    <r>
      <rPr>
        <b/>
        <sz val="9"/>
        <color theme="1"/>
        <rFont val="Arial"/>
        <family val="2"/>
      </rPr>
      <t>Identifie la place</t>
    </r>
    <r>
      <rPr>
        <sz val="9"/>
        <color theme="1"/>
        <rFont val="Arial"/>
        <family val="2"/>
      </rPr>
      <t xml:space="preserve"> et les rôles des acteurs</t>
    </r>
  </si>
  <si>
    <r>
      <rPr>
        <b/>
        <sz val="9"/>
        <color theme="1"/>
        <rFont val="Arial"/>
        <family val="2"/>
      </rPr>
      <t xml:space="preserve">Analyse avec justesse </t>
    </r>
    <r>
      <rPr>
        <sz val="9"/>
        <color theme="1"/>
        <rFont val="Arial"/>
        <family val="2"/>
      </rPr>
      <t>la place et les rôles des acteurs</t>
    </r>
  </si>
  <si>
    <r>
      <t xml:space="preserve">Construit un projet avec une </t>
    </r>
    <r>
      <rPr>
        <b/>
        <sz val="9"/>
        <color theme="1"/>
        <rFont val="Arial"/>
        <family val="2"/>
      </rPr>
      <t>méthodologie incomplète</t>
    </r>
    <r>
      <rPr>
        <sz val="9"/>
        <color theme="1"/>
        <rFont val="Arial"/>
        <family val="2"/>
      </rPr>
      <t xml:space="preserve"> et propose un projet</t>
    </r>
    <r>
      <rPr>
        <b/>
        <sz val="9"/>
        <color theme="1"/>
        <rFont val="Arial"/>
        <family val="2"/>
      </rPr>
      <t xml:space="preserve"> peu réaliste</t>
    </r>
    <r>
      <rPr>
        <sz val="9"/>
        <color theme="1"/>
        <rFont val="Arial"/>
        <family val="2"/>
      </rPr>
      <t xml:space="preserve"> ou inadapté aux attentes, besoins des publics</t>
    </r>
  </si>
  <si>
    <r>
      <t xml:space="preserve">Construit </t>
    </r>
    <r>
      <rPr>
        <b/>
        <sz val="9"/>
        <color theme="1"/>
        <rFont val="Arial"/>
        <family val="2"/>
      </rPr>
      <t>un projet avec méthodologie et des objectifs</t>
    </r>
    <r>
      <rPr>
        <sz val="9"/>
        <color theme="1"/>
        <rFont val="Arial"/>
        <family val="2"/>
      </rPr>
      <t xml:space="preserve"> en lien avec les attentes, besoins des publics et caractéristiques du milieu professionnel</t>
    </r>
  </si>
  <si>
    <r>
      <t>Construit avec u</t>
    </r>
    <r>
      <rPr>
        <b/>
        <sz val="9"/>
        <color theme="1"/>
        <rFont val="Arial"/>
        <family val="2"/>
      </rPr>
      <t>ne méthodologie rigoureuse</t>
    </r>
    <r>
      <rPr>
        <sz val="9"/>
        <color theme="1"/>
        <rFont val="Arial"/>
        <family val="2"/>
      </rPr>
      <t xml:space="preserve">, un projet d’animation avec des </t>
    </r>
    <r>
      <rPr>
        <b/>
        <sz val="9"/>
        <color theme="1"/>
        <rFont val="Arial"/>
        <family val="2"/>
      </rPr>
      <t>objectifs clairs et pertinents</t>
    </r>
    <r>
      <rPr>
        <sz val="9"/>
        <color theme="1"/>
        <rFont val="Arial"/>
        <family val="2"/>
      </rPr>
      <t xml:space="preserve"> en cohérence avec les attentes et besoins des publics, les objectifs de la structure et aux caractéristiques du milieu </t>
    </r>
  </si>
  <si>
    <r>
      <t>Atteint</t>
    </r>
    <r>
      <rPr>
        <b/>
        <sz val="9"/>
        <color theme="1"/>
        <rFont val="Arial"/>
        <family val="2"/>
      </rPr>
      <t xml:space="preserve"> en partie les objectifs</t>
    </r>
    <r>
      <rPr>
        <sz val="9"/>
        <color theme="1"/>
        <rFont val="Arial"/>
        <family val="2"/>
      </rPr>
      <t xml:space="preserve"> définis au départ, projet incomplètement réalisé</t>
    </r>
  </si>
  <si>
    <r>
      <t>Réalise le projet et</t>
    </r>
    <r>
      <rPr>
        <b/>
        <sz val="9"/>
        <color theme="1"/>
        <rFont val="Arial"/>
        <family val="2"/>
      </rPr>
      <t xml:space="preserve"> a atteint la majorité des objectifs</t>
    </r>
    <r>
      <rPr>
        <sz val="9"/>
        <color theme="1"/>
        <rFont val="Arial"/>
        <family val="2"/>
      </rPr>
      <t xml:space="preserve"> définis au départ</t>
    </r>
  </si>
  <si>
    <r>
      <t>A atteint</t>
    </r>
    <r>
      <rPr>
        <b/>
        <sz val="9"/>
        <color theme="1"/>
        <rFont val="Arial"/>
        <family val="2"/>
      </rPr>
      <t xml:space="preserve"> tous les objectifs définis </t>
    </r>
    <r>
      <rPr>
        <sz val="9"/>
        <color theme="1"/>
        <rFont val="Arial"/>
        <family val="2"/>
      </rPr>
      <t xml:space="preserve">au départ tout en adaptant les actions au public et aux aléas </t>
    </r>
  </si>
  <si>
    <r>
      <rPr>
        <b/>
        <sz val="9"/>
        <color theme="1"/>
        <rFont val="Arial"/>
        <family val="2"/>
      </rPr>
      <t xml:space="preserve">N’utilise pas </t>
    </r>
    <r>
      <rPr>
        <sz val="9"/>
        <color theme="1"/>
        <rFont val="Arial"/>
        <family val="2"/>
      </rPr>
      <t>d’outils d’évaluation ou ne les maîtrise pas</t>
    </r>
  </si>
  <si>
    <r>
      <t xml:space="preserve">Mobilise </t>
    </r>
    <r>
      <rPr>
        <b/>
        <sz val="9"/>
        <color theme="1"/>
        <rFont val="Arial"/>
        <family val="2"/>
      </rPr>
      <t>partiellement quelques outils</t>
    </r>
    <r>
      <rPr>
        <sz val="9"/>
        <color theme="1"/>
        <rFont val="Arial"/>
        <family val="2"/>
      </rPr>
      <t xml:space="preserve"> d’évaluation</t>
    </r>
  </si>
  <si>
    <r>
      <rPr>
        <b/>
        <sz val="9"/>
        <color theme="1"/>
        <rFont val="Arial"/>
        <family val="2"/>
      </rPr>
      <t>Choisit</t>
    </r>
    <r>
      <rPr>
        <sz val="9"/>
        <color theme="1"/>
        <rFont val="Arial"/>
        <family val="2"/>
      </rPr>
      <t xml:space="preserve"> les outils d’évaluation </t>
    </r>
    <r>
      <rPr>
        <b/>
        <sz val="9"/>
        <color theme="1"/>
        <rFont val="Arial"/>
        <family val="2"/>
      </rPr>
      <t>adaptés</t>
    </r>
  </si>
  <si>
    <r>
      <rPr>
        <b/>
        <sz val="9"/>
        <color theme="1"/>
        <rFont val="Arial"/>
        <family val="2"/>
      </rPr>
      <t>Adapte et/ou élabore</t>
    </r>
    <r>
      <rPr>
        <sz val="9"/>
        <color theme="1"/>
        <rFont val="Arial"/>
        <family val="2"/>
      </rPr>
      <t xml:space="preserve"> des outils d’évaluation </t>
    </r>
    <r>
      <rPr>
        <b/>
        <sz val="9"/>
        <color theme="1"/>
        <rFont val="Arial"/>
        <family val="2"/>
      </rPr>
      <t xml:space="preserve">opérationnels </t>
    </r>
    <r>
      <rPr>
        <sz val="9"/>
        <color theme="1"/>
        <rFont val="Arial"/>
        <family val="2"/>
      </rPr>
      <t>tout au long des étapes du projet</t>
    </r>
  </si>
  <si>
    <r>
      <rPr>
        <b/>
        <sz val="9"/>
        <color theme="1"/>
        <rFont val="Arial"/>
        <family val="2"/>
      </rPr>
      <t xml:space="preserve">N’utilise pas d’outils </t>
    </r>
    <r>
      <rPr>
        <sz val="9"/>
        <color theme="1"/>
        <rFont val="Arial"/>
        <family val="2"/>
      </rPr>
      <t xml:space="preserve">de recueil des caractéristiques 
Ne sait pas repérer les caractéristiques du milieu </t>
    </r>
  </si>
  <si>
    <r>
      <t>Utilise un outil de recueil</t>
    </r>
    <r>
      <rPr>
        <b/>
        <sz val="9"/>
        <color theme="1"/>
        <rFont val="Arial"/>
        <family val="2"/>
      </rPr>
      <t xml:space="preserve"> peu adapté </t>
    </r>
    <r>
      <rPr>
        <sz val="9"/>
        <color theme="1"/>
        <rFont val="Arial"/>
        <family val="2"/>
      </rPr>
      <t xml:space="preserve">
Identifie les caractéristiques du milieu professionnel</t>
    </r>
    <r>
      <rPr>
        <b/>
        <sz val="9"/>
        <color theme="1"/>
        <rFont val="Arial"/>
        <family val="2"/>
      </rPr>
      <t xml:space="preserve"> de manière incomplète </t>
    </r>
  </si>
  <si>
    <r>
      <rPr>
        <b/>
        <sz val="9"/>
        <color theme="1"/>
        <rFont val="Arial"/>
        <family val="2"/>
      </rPr>
      <t>Repère les caractéristiques</t>
    </r>
    <r>
      <rPr>
        <sz val="9"/>
        <color theme="1"/>
        <rFont val="Arial"/>
        <family val="2"/>
      </rPr>
      <t xml:space="preserve"> du milieu professionnel (contexte d’exercice, projet d’accueil et d’accompagnement, projet personnel de la personne âgée, attentes et souhaits du public, potentialités et difficultés liées à l’état de santé ou l’isolement…) et recueille ces données</t>
    </r>
    <r>
      <rPr>
        <b/>
        <sz val="9"/>
        <color theme="1"/>
        <rFont val="Arial"/>
        <family val="2"/>
      </rPr>
      <t xml:space="preserve"> à l’aide d’outils. </t>
    </r>
  </si>
  <si>
    <r>
      <rPr>
        <b/>
        <sz val="9"/>
        <color theme="1"/>
        <rFont val="Arial"/>
        <family val="2"/>
      </rPr>
      <t>Analyse avec justesse</t>
    </r>
    <r>
      <rPr>
        <sz val="9"/>
        <color theme="1"/>
        <rFont val="Arial"/>
        <family val="2"/>
      </rPr>
      <t xml:space="preserve"> la majorité des données utiles     ( contexte d’exercice, attentes et souhaits du public …) avec des outils de recueil adaptés</t>
    </r>
  </si>
  <si>
    <r>
      <t xml:space="preserve">Propose une activité de maintien de l’autonomie sociale </t>
    </r>
    <r>
      <rPr>
        <b/>
        <sz val="9"/>
        <color theme="1"/>
        <rFont val="Arial"/>
        <family val="2"/>
      </rPr>
      <t>qui ne respecte pas la sécurité physique, psychologique et affective</t>
    </r>
  </si>
  <si>
    <r>
      <t xml:space="preserve">Propose une activité de maintien de l’autonomie sociale qui </t>
    </r>
    <r>
      <rPr>
        <b/>
        <sz val="9"/>
        <color theme="1"/>
        <rFont val="Arial"/>
        <family val="2"/>
      </rPr>
      <t>ne prend pas en compte l</t>
    </r>
    <r>
      <rPr>
        <sz val="9"/>
        <color theme="1"/>
        <rFont val="Arial"/>
        <family val="2"/>
      </rPr>
      <t xml:space="preserve">es attentes du public et
le projet de la structure </t>
    </r>
  </si>
  <si>
    <r>
      <t xml:space="preserve">Conçoit une activité de maintien de l’autonomie sociale </t>
    </r>
    <r>
      <rPr>
        <b/>
        <sz val="9"/>
        <color theme="1"/>
        <rFont val="Arial"/>
        <family val="2"/>
      </rPr>
      <t>qui prend en compte</t>
    </r>
    <r>
      <rPr>
        <sz val="9"/>
        <color theme="1"/>
        <rFont val="Arial"/>
        <family val="2"/>
      </rPr>
      <t xml:space="preserve">
-les attentes du public
-le projet et les moyens disponibles de la structure 
-la sécurité physique, psychologique et affective des personnes âgées
</t>
    </r>
  </si>
  <si>
    <r>
      <t xml:space="preserve">Conçoit une activité de maintien de l’autonomie sociale </t>
    </r>
    <r>
      <rPr>
        <b/>
        <sz val="9"/>
        <color theme="1"/>
        <rFont val="Arial"/>
        <family val="2"/>
      </rPr>
      <t xml:space="preserve">qui prend en compte tous les critères </t>
    </r>
    <r>
      <rPr>
        <sz val="9"/>
        <color theme="1"/>
        <rFont val="Arial"/>
        <family val="2"/>
      </rPr>
      <t>et se situe dans u</t>
    </r>
    <r>
      <rPr>
        <b/>
        <sz val="9"/>
        <color theme="1"/>
        <rFont val="Arial"/>
        <family val="2"/>
      </rPr>
      <t>ne progression de la participation</t>
    </r>
    <r>
      <rPr>
        <sz val="9"/>
        <color theme="1"/>
        <rFont val="Arial"/>
        <family val="2"/>
      </rPr>
      <t xml:space="preserve"> des personnes. </t>
    </r>
  </si>
  <si>
    <r>
      <rPr>
        <b/>
        <sz val="9"/>
        <color theme="1"/>
        <rFont val="Arial"/>
        <family val="2"/>
      </rPr>
      <t>N’adopte pas de démarche d’animation</t>
    </r>
    <r>
      <rPr>
        <sz val="9"/>
        <color theme="1"/>
        <rFont val="Arial"/>
        <family val="2"/>
      </rPr>
      <t xml:space="preserve"> adaptée aux caractéristiques et attentes des personnes âgées </t>
    </r>
  </si>
  <si>
    <r>
      <t xml:space="preserve">Adopte une </t>
    </r>
    <r>
      <rPr>
        <b/>
        <sz val="9"/>
        <color theme="1"/>
        <rFont val="Arial"/>
        <family val="2"/>
      </rPr>
      <t xml:space="preserve">démarche d’animation partiellement formalisée et peu adaptée </t>
    </r>
    <r>
      <rPr>
        <sz val="9"/>
        <color theme="1"/>
        <rFont val="Arial"/>
        <family val="2"/>
      </rPr>
      <t>aux objectifs du projet d’animation</t>
    </r>
  </si>
  <si>
    <r>
      <t xml:space="preserve">Adopte </t>
    </r>
    <r>
      <rPr>
        <b/>
        <sz val="9"/>
        <color theme="1"/>
        <rFont val="Arial"/>
        <family val="2"/>
      </rPr>
      <t>une démarche d’animation adaptée</t>
    </r>
    <r>
      <rPr>
        <sz val="9"/>
        <color theme="1"/>
        <rFont val="Arial"/>
        <family val="2"/>
      </rPr>
      <t xml:space="preserve"> aux objectifs du projet d’animation </t>
    </r>
  </si>
  <si>
    <r>
      <t xml:space="preserve">Conçoit </t>
    </r>
    <r>
      <rPr>
        <b/>
        <sz val="9"/>
        <color theme="1"/>
        <rFont val="Arial"/>
        <family val="2"/>
      </rPr>
      <t>une démarche d’animation , particulièrement adaptée</t>
    </r>
    <r>
      <rPr>
        <sz val="9"/>
        <color theme="1"/>
        <rFont val="Arial"/>
        <family val="2"/>
      </rPr>
      <t xml:space="preserve"> aux souhaits des personnes tout en restant dans le cadre du projet institutionnel</t>
    </r>
  </si>
  <si>
    <r>
      <rPr>
        <b/>
        <sz val="9"/>
        <color theme="1"/>
        <rFont val="Arial"/>
        <family val="2"/>
      </rPr>
      <t>Ne sollicite pas l’accord</t>
    </r>
    <r>
      <rPr>
        <sz val="9"/>
        <color theme="1"/>
        <rFont val="Arial"/>
        <family val="2"/>
      </rPr>
      <t xml:space="preserve"> des personnes âgées</t>
    </r>
  </si>
  <si>
    <r>
      <t xml:space="preserve">Accompagne </t>
    </r>
    <r>
      <rPr>
        <b/>
        <sz val="9"/>
        <color theme="1"/>
        <rFont val="Arial"/>
        <family val="2"/>
      </rPr>
      <t xml:space="preserve">de façon sommaire </t>
    </r>
    <r>
      <rPr>
        <sz val="9"/>
        <color theme="1"/>
        <rFont val="Arial"/>
        <family val="2"/>
      </rPr>
      <t>la personne âgée vers l’activité.
Anime les temps transitionnels et informels mais ne prend pas en compte les habitudes et le cadre de vie de la personne âgée</t>
    </r>
  </si>
  <si>
    <r>
      <t xml:space="preserve">Sensibilise et accompagne la personne âgée vers l’activité
Anime les temps informels et transitionnels </t>
    </r>
    <r>
      <rPr>
        <b/>
        <sz val="9"/>
        <color theme="1"/>
        <rFont val="Arial"/>
        <family val="2"/>
      </rPr>
      <t>en prenant en compte habitudes et cadre de vie de la personne âgée</t>
    </r>
  </si>
  <si>
    <r>
      <t>Adopte une communication</t>
    </r>
    <r>
      <rPr>
        <b/>
        <sz val="9"/>
        <color theme="1"/>
        <rFont val="Arial"/>
        <family val="2"/>
      </rPr>
      <t xml:space="preserve"> favorisant l’engagement et la participation </t>
    </r>
    <r>
      <rPr>
        <sz val="9"/>
        <color theme="1"/>
        <rFont val="Arial"/>
        <family val="2"/>
      </rPr>
      <t xml:space="preserve">de la personne âgée vers l’activité 
</t>
    </r>
    <r>
      <rPr>
        <b/>
        <sz val="9"/>
        <color theme="1"/>
        <rFont val="Arial"/>
        <family val="2"/>
      </rPr>
      <t xml:space="preserve">Mesure les enjeux </t>
    </r>
    <r>
      <rPr>
        <sz val="9"/>
        <color theme="1"/>
        <rFont val="Arial"/>
        <family val="2"/>
      </rPr>
      <t>des temps informels et transitionnels dans le quotidien de la personne âgée</t>
    </r>
  </si>
  <si>
    <r>
      <rPr>
        <b/>
        <sz val="9"/>
        <color theme="1"/>
        <rFont val="Arial"/>
        <family val="2"/>
      </rPr>
      <t>N’assure pas la sécurité physique psychologique et affective</t>
    </r>
    <r>
      <rPr>
        <sz val="9"/>
        <color theme="1"/>
        <rFont val="Arial"/>
        <family val="2"/>
      </rPr>
      <t xml:space="preserve"> des personnes âgées</t>
    </r>
  </si>
  <si>
    <r>
      <t xml:space="preserve">Propose, en toute sécurité une </t>
    </r>
    <r>
      <rPr>
        <b/>
        <sz val="9"/>
        <color theme="1"/>
        <rFont val="Arial"/>
        <family val="2"/>
      </rPr>
      <t xml:space="preserve">activité peu adaptée </t>
    </r>
    <r>
      <rPr>
        <sz val="9"/>
        <color theme="1"/>
        <rFont val="Arial"/>
        <family val="2"/>
      </rPr>
      <t>aux souhaits, attentes et capacités des personnes.</t>
    </r>
  </si>
  <si>
    <r>
      <t xml:space="preserve">Propose en toute sécurité une activité </t>
    </r>
    <r>
      <rPr>
        <b/>
        <sz val="9"/>
        <color theme="1"/>
        <rFont val="Arial"/>
        <family val="2"/>
      </rPr>
      <t xml:space="preserve">adaptée aux souhaits </t>
    </r>
    <r>
      <rPr>
        <sz val="9"/>
        <color theme="1"/>
        <rFont val="Arial"/>
        <family val="2"/>
      </rPr>
      <t>et attentes des personnes. S’inscrit dans les projets de la structure</t>
    </r>
  </si>
  <si>
    <r>
      <t>Anime en toute sécurité une séance d’animation</t>
    </r>
    <r>
      <rPr>
        <b/>
        <sz val="9"/>
        <color theme="1"/>
        <rFont val="Arial"/>
        <family val="2"/>
      </rPr>
      <t xml:space="preserve"> adaptée aux souhaits</t>
    </r>
    <r>
      <rPr>
        <sz val="9"/>
        <color theme="1"/>
        <rFont val="Arial"/>
        <family val="2"/>
      </rPr>
      <t xml:space="preserve"> des personnes, </t>
    </r>
    <r>
      <rPr>
        <b/>
        <sz val="9"/>
        <color theme="1"/>
        <rFont val="Arial"/>
        <family val="2"/>
      </rPr>
      <t>avec un souci de démarche participative</t>
    </r>
    <r>
      <rPr>
        <sz val="9"/>
        <color theme="1"/>
        <rFont val="Arial"/>
        <family val="2"/>
      </rPr>
      <t xml:space="preserve"> .S’inscrit dans les projets de la structure</t>
    </r>
  </si>
  <si>
    <r>
      <rPr>
        <b/>
        <sz val="9"/>
        <color theme="1"/>
        <rFont val="Arial"/>
        <family val="2"/>
      </rPr>
      <t>Ne tient pas compte</t>
    </r>
    <r>
      <rPr>
        <sz val="9"/>
        <color theme="1"/>
        <rFont val="Arial"/>
        <family val="2"/>
      </rPr>
      <t xml:space="preserve"> des attentes et des capacités des personnes âgées </t>
    </r>
  </si>
  <si>
    <r>
      <t xml:space="preserve">Ne s’appuie </t>
    </r>
    <r>
      <rPr>
        <b/>
        <sz val="9"/>
        <color theme="1"/>
        <rFont val="Arial"/>
        <family val="2"/>
      </rPr>
      <t xml:space="preserve">pas suffisamment sur les attentes </t>
    </r>
    <r>
      <rPr>
        <sz val="9"/>
        <color theme="1"/>
        <rFont val="Arial"/>
        <family val="2"/>
      </rPr>
      <t xml:space="preserve">et les capacités  des personnes âgées </t>
    </r>
  </si>
  <si>
    <r>
      <t>Mobilise d</t>
    </r>
    <r>
      <rPr>
        <b/>
        <sz val="9"/>
        <color theme="1"/>
        <rFont val="Arial"/>
        <family val="2"/>
      </rPr>
      <t xml:space="preserve">es techniques participatives adaptées </t>
    </r>
    <r>
      <rPr>
        <sz val="9"/>
        <color theme="1"/>
        <rFont val="Arial"/>
        <family val="2"/>
      </rPr>
      <t xml:space="preserve">aux attentes et aux capacités motrices et cognitives des personnes âgées </t>
    </r>
  </si>
  <si>
    <r>
      <t xml:space="preserve">Accompagne </t>
    </r>
    <r>
      <rPr>
        <b/>
        <sz val="9"/>
        <color theme="1"/>
        <rFont val="Arial"/>
        <family val="2"/>
      </rPr>
      <t xml:space="preserve">chaque personne âgée </t>
    </r>
    <r>
      <rPr>
        <sz val="9"/>
        <color theme="1"/>
        <rFont val="Arial"/>
        <family val="2"/>
      </rPr>
      <t xml:space="preserve">dans ses réalisations, </t>
    </r>
    <r>
      <rPr>
        <b/>
        <sz val="9"/>
        <color theme="1"/>
        <rFont val="Arial"/>
        <family val="2"/>
      </rPr>
      <t xml:space="preserve">par la démarche participative </t>
    </r>
  </si>
  <si>
    <r>
      <rPr>
        <b/>
        <sz val="9"/>
        <color theme="1"/>
        <rFont val="Arial"/>
        <family val="2"/>
      </rPr>
      <t xml:space="preserve">Ne tient pas compte </t>
    </r>
    <r>
      <rPr>
        <sz val="9"/>
        <color theme="1"/>
        <rFont val="Arial"/>
        <family val="2"/>
      </rPr>
      <t xml:space="preserve">des réactions des participants lors de l’animation </t>
    </r>
  </si>
  <si>
    <r>
      <rPr>
        <b/>
        <sz val="9"/>
        <color theme="1"/>
        <rFont val="Arial"/>
        <family val="2"/>
      </rPr>
      <t xml:space="preserve">N’adapte pas suffisamment </t>
    </r>
    <r>
      <rPr>
        <sz val="9"/>
        <color theme="1"/>
        <rFont val="Arial"/>
        <family val="2"/>
      </rPr>
      <t>l’activité aux comportements des personnes âgées, leur situation ou leurs envies, l’environnement</t>
    </r>
  </si>
  <si>
    <r>
      <rPr>
        <b/>
        <sz val="9"/>
        <color theme="1"/>
        <rFont val="Arial"/>
        <family val="2"/>
      </rPr>
      <t>Gère les personnes et le groupe et</t>
    </r>
    <r>
      <rPr>
        <b/>
        <strike/>
        <sz val="9"/>
        <color theme="1"/>
        <rFont val="Arial"/>
        <family val="2"/>
      </rPr>
      <t xml:space="preserve"> </t>
    </r>
    <r>
      <rPr>
        <b/>
        <sz val="9"/>
        <color theme="1"/>
        <rFont val="Arial"/>
        <family val="2"/>
      </rPr>
      <t xml:space="preserve">adapte </t>
    </r>
    <r>
      <rPr>
        <sz val="9"/>
        <color theme="1"/>
        <rFont val="Arial"/>
        <family val="2"/>
      </rPr>
      <t>le déroulement de l’activité aux réactions, aux imprévus</t>
    </r>
  </si>
  <si>
    <r>
      <t xml:space="preserve">Gère </t>
    </r>
    <r>
      <rPr>
        <b/>
        <sz val="9"/>
        <color theme="1"/>
        <rFont val="Arial"/>
        <family val="2"/>
      </rPr>
      <t>avec efficacité</t>
    </r>
    <r>
      <rPr>
        <sz val="9"/>
        <color theme="1"/>
        <rFont val="Arial"/>
        <family val="2"/>
      </rPr>
      <t xml:space="preserve"> le groupe et sa dynamique en fonction des situations, en </t>
    </r>
    <r>
      <rPr>
        <b/>
        <sz val="9"/>
        <color theme="1"/>
        <rFont val="Arial"/>
        <family val="2"/>
      </rPr>
      <t>respectant la dimension individuelle et collective jusqu’à une posture de médiation</t>
    </r>
  </si>
  <si>
    <r>
      <rPr>
        <b/>
        <sz val="9"/>
        <color theme="1"/>
        <rFont val="Arial"/>
        <family val="2"/>
      </rPr>
      <t xml:space="preserve">Ne propose pas </t>
    </r>
    <r>
      <rPr>
        <sz val="9"/>
        <color theme="1"/>
        <rFont val="Arial"/>
        <family val="2"/>
      </rPr>
      <t>d’évaluation</t>
    </r>
  </si>
  <si>
    <r>
      <t xml:space="preserve">Propose </t>
    </r>
    <r>
      <rPr>
        <b/>
        <sz val="9"/>
        <color theme="1"/>
        <rFont val="Arial"/>
        <family val="2"/>
      </rPr>
      <t>une évaluation sommaire</t>
    </r>
    <r>
      <rPr>
        <sz val="9"/>
        <color theme="1"/>
        <rFont val="Arial"/>
        <family val="2"/>
      </rPr>
      <t xml:space="preserve"> avec les participants à la fin des activités et ne la prend pas en compte</t>
    </r>
  </si>
  <si>
    <r>
      <t>Propose, à l’aide d’</t>
    </r>
    <r>
      <rPr>
        <b/>
        <sz val="9"/>
        <color theme="1"/>
        <rFont val="Arial"/>
        <family val="2"/>
      </rPr>
      <t>un outil pertinent,</t>
    </r>
    <r>
      <rPr>
        <sz val="9"/>
        <color rgb="FF2E74B5"/>
        <rFont val="Arial"/>
        <family val="2"/>
      </rPr>
      <t xml:space="preserve"> </t>
    </r>
    <r>
      <rPr>
        <sz val="9"/>
        <color theme="1"/>
        <rFont val="Arial"/>
        <family val="2"/>
      </rPr>
      <t>une évaluation aux participants à la fin des activités et la prend en compte pour f</t>
    </r>
    <r>
      <rPr>
        <b/>
        <sz val="9"/>
        <color theme="1"/>
        <rFont val="Arial"/>
        <family val="2"/>
      </rPr>
      <t>aire évoluer l’action</t>
    </r>
  </si>
  <si>
    <r>
      <t>Propose, à l’aide d’</t>
    </r>
    <r>
      <rPr>
        <b/>
        <sz val="9"/>
        <color theme="1"/>
        <rFont val="Arial"/>
        <family val="2"/>
      </rPr>
      <t>un outil qu’il sait élaborer ou adapter</t>
    </r>
    <r>
      <rPr>
        <sz val="9"/>
        <color theme="1"/>
        <rFont val="Arial"/>
        <family val="2"/>
      </rPr>
      <t>, une évaluation avec les participants à la fin des activités et la prend en compte pou</t>
    </r>
    <r>
      <rPr>
        <b/>
        <sz val="9"/>
        <color theme="1"/>
        <rFont val="Arial"/>
        <family val="2"/>
      </rPr>
      <t>r faire évoluer l’action</t>
    </r>
  </si>
  <si>
    <r>
      <t xml:space="preserve">Rédige le projet d’animation </t>
    </r>
    <r>
      <rPr>
        <b/>
        <sz val="9"/>
        <color theme="1"/>
        <rFont val="Arial"/>
        <family val="2"/>
      </rPr>
      <t>avec rigueur</t>
    </r>
    <r>
      <rPr>
        <sz val="9"/>
        <color theme="1"/>
        <rFont val="Arial"/>
        <family val="2"/>
      </rPr>
      <t xml:space="preserve">
Propose dans le cadre du projet d’animation des supports de communication</t>
    </r>
    <r>
      <rPr>
        <b/>
        <sz val="9"/>
        <color theme="1"/>
        <rFont val="Arial"/>
        <family val="2"/>
      </rPr>
      <t xml:space="preserve"> variés</t>
    </r>
  </si>
  <si>
    <r>
      <t xml:space="preserve">Fait preuve de </t>
    </r>
    <r>
      <rPr>
        <b/>
        <sz val="9"/>
        <color theme="1"/>
        <rFont val="Arial"/>
        <family val="2"/>
      </rPr>
      <t xml:space="preserve">qualités rédactionnelles </t>
    </r>
    <r>
      <rPr>
        <sz val="9"/>
        <color theme="1"/>
        <rFont val="Arial"/>
        <family val="2"/>
      </rPr>
      <t>pour le projet d’animation 
Elabore personnellement dans le cadre du projet d’animation des supports de communication p</t>
    </r>
    <r>
      <rPr>
        <b/>
        <sz val="9"/>
        <color theme="1"/>
        <rFont val="Arial"/>
        <family val="2"/>
      </rPr>
      <t>ertinents, variés et opérationnels</t>
    </r>
  </si>
  <si>
    <r>
      <rPr>
        <b/>
        <sz val="9"/>
        <color theme="1"/>
        <rFont val="Arial"/>
        <family val="2"/>
      </rPr>
      <t>Rend compte de ses initiatives</t>
    </r>
    <r>
      <rPr>
        <sz val="9"/>
        <color theme="1"/>
        <rFont val="Arial"/>
        <family val="2"/>
      </rPr>
      <t xml:space="preserve"> </t>
    </r>
    <r>
      <rPr>
        <b/>
        <sz val="9"/>
        <color theme="1"/>
        <rFont val="Arial"/>
        <family val="2"/>
      </rPr>
      <t>favorisan</t>
    </r>
    <r>
      <rPr>
        <sz val="9"/>
        <color theme="1"/>
        <rFont val="Arial"/>
        <family val="2"/>
      </rPr>
      <t xml:space="preserve">t les échanges entre les différents acteurs </t>
    </r>
  </si>
  <si>
    <r>
      <t xml:space="preserve">Utilise </t>
    </r>
    <r>
      <rPr>
        <b/>
        <sz val="9"/>
        <color rgb="FF000000"/>
        <rFont val="Arial"/>
        <family val="2"/>
      </rPr>
      <t>partiellement d</t>
    </r>
    <r>
      <rPr>
        <sz val="9"/>
        <color rgb="FF000000"/>
        <rFont val="Arial"/>
        <family val="2"/>
      </rPr>
      <t>es informations fiables (relatives au public accueilli, à la structure, au contexte d’exercice)</t>
    </r>
  </si>
  <si>
    <r>
      <rPr>
        <b/>
        <sz val="9"/>
        <color rgb="FF000000"/>
        <rFont val="Arial"/>
        <family val="2"/>
      </rPr>
      <t>Produit des informations fiables et pertinentes</t>
    </r>
    <r>
      <rPr>
        <sz val="9"/>
        <color rgb="FF000000"/>
        <rFont val="Arial"/>
        <family val="2"/>
      </rPr>
      <t xml:space="preserve"> (relatives au public accueilli, à la structure, au contexte d’exercice)</t>
    </r>
  </si>
  <si>
    <r>
      <t xml:space="preserve">Analyse </t>
    </r>
    <r>
      <rPr>
        <b/>
        <sz val="9"/>
        <color theme="1"/>
        <rFont val="Arial"/>
        <family val="2"/>
      </rPr>
      <t xml:space="preserve">de façon incomplète </t>
    </r>
    <r>
      <rPr>
        <sz val="9"/>
        <color theme="1"/>
        <rFont val="Arial"/>
        <family val="2"/>
      </rPr>
      <t xml:space="preserve">sa pratique professionnelle : outil ou démarche inadaptés 
</t>
    </r>
    <r>
      <rPr>
        <b/>
        <sz val="9"/>
        <color theme="1"/>
        <rFont val="Arial"/>
        <family val="2"/>
      </rPr>
      <t>N’explicite pas</t>
    </r>
    <r>
      <rPr>
        <sz val="9"/>
        <color theme="1"/>
        <rFont val="Arial"/>
        <family val="2"/>
      </rPr>
      <t xml:space="preserve"> ses points forts et insuffisants</t>
    </r>
  </si>
  <si>
    <r>
      <t>Analyse sa pratique professionnelle de</t>
    </r>
    <r>
      <rPr>
        <b/>
        <sz val="9"/>
        <color theme="1"/>
        <rFont val="Arial"/>
        <family val="2"/>
      </rPr>
      <t xml:space="preserve"> manière cohérente : </t>
    </r>
    <r>
      <rPr>
        <sz val="9"/>
        <color theme="1"/>
        <rFont val="Arial"/>
        <family val="2"/>
      </rPr>
      <t xml:space="preserve">outil et démarche adaptés.
</t>
    </r>
    <r>
      <rPr>
        <b/>
        <sz val="9"/>
        <color theme="1"/>
        <rFont val="Arial"/>
        <family val="2"/>
      </rPr>
      <t xml:space="preserve">Identifie </t>
    </r>
    <r>
      <rPr>
        <sz val="9"/>
        <color theme="1"/>
        <rFont val="Arial"/>
        <family val="2"/>
      </rPr>
      <t xml:space="preserve">des points forts et insuffisants par rapport à ses actions et à ses démarches </t>
    </r>
  </si>
  <si>
    <r>
      <t xml:space="preserve">Analyse sa pratique professionnelle </t>
    </r>
    <r>
      <rPr>
        <b/>
        <sz val="9"/>
        <color theme="1"/>
        <rFont val="Arial"/>
        <family val="2"/>
      </rPr>
      <t>avec rigueur,  l’explicite, propose</t>
    </r>
    <r>
      <rPr>
        <sz val="9"/>
        <color theme="1"/>
        <rFont val="Arial"/>
        <family val="2"/>
      </rPr>
      <t xml:space="preserve"> et met en place des actions correctives</t>
    </r>
  </si>
  <si>
    <r>
      <rPr>
        <b/>
        <sz val="9"/>
        <color theme="1"/>
        <rFont val="Arial"/>
        <family val="2"/>
      </rPr>
      <t xml:space="preserve">N’assure pas la sécurité physique psychologique et affective </t>
    </r>
    <r>
      <rPr>
        <sz val="9"/>
        <color theme="1"/>
        <rFont val="Arial"/>
        <family val="2"/>
      </rPr>
      <t>des personnes âgées</t>
    </r>
  </si>
  <si>
    <r>
      <t xml:space="preserve">Propose, en toute sécurité une activité </t>
    </r>
    <r>
      <rPr>
        <b/>
        <sz val="9"/>
        <color theme="1"/>
        <rFont val="Arial"/>
        <family val="2"/>
      </rPr>
      <t>peu adaptée</t>
    </r>
    <r>
      <rPr>
        <sz val="9"/>
        <color theme="1"/>
        <rFont val="Arial"/>
        <family val="2"/>
      </rPr>
      <t xml:space="preserve"> aux souhaits, attentes et capacités des personnes.</t>
    </r>
  </si>
  <si>
    <r>
      <t xml:space="preserve">Propose en toute sécurité une activité </t>
    </r>
    <r>
      <rPr>
        <b/>
        <sz val="9"/>
        <color theme="1"/>
        <rFont val="Arial"/>
        <family val="2"/>
      </rPr>
      <t>adaptée</t>
    </r>
    <r>
      <rPr>
        <sz val="9"/>
        <color theme="1"/>
        <rFont val="Arial"/>
        <family val="2"/>
      </rPr>
      <t xml:space="preserve"> aux souhaits et attentes des personnes. S’inscrit dans les projets de la structure</t>
    </r>
  </si>
  <si>
    <r>
      <t xml:space="preserve">Anime en toute sécurité une séance d’animation adaptée aux souhaits des personnes, </t>
    </r>
    <r>
      <rPr>
        <b/>
        <sz val="9"/>
        <color theme="1"/>
        <rFont val="Arial"/>
        <family val="2"/>
      </rPr>
      <t>avec un souci de démarche participative</t>
    </r>
    <r>
      <rPr>
        <sz val="9"/>
        <color theme="1"/>
        <rFont val="Arial"/>
        <family val="2"/>
      </rPr>
      <t xml:space="preserve"> .S’inscrit dans les projets de la structure</t>
    </r>
  </si>
  <si>
    <r>
      <t xml:space="preserve">Ne s’appuie </t>
    </r>
    <r>
      <rPr>
        <b/>
        <sz val="9"/>
        <color theme="1"/>
        <rFont val="Arial"/>
        <family val="2"/>
      </rPr>
      <t>pas suffisamment</t>
    </r>
    <r>
      <rPr>
        <sz val="9"/>
        <color theme="1"/>
        <rFont val="Arial"/>
        <family val="2"/>
      </rPr>
      <t xml:space="preserve"> sur les attentes et les capacités  des personnes âgées </t>
    </r>
  </si>
  <si>
    <r>
      <t xml:space="preserve">Mobilise des </t>
    </r>
    <r>
      <rPr>
        <b/>
        <sz val="9"/>
        <color theme="1"/>
        <rFont val="Arial"/>
        <family val="2"/>
      </rPr>
      <t>techniques participatives adaptées</t>
    </r>
    <r>
      <rPr>
        <sz val="9"/>
        <color theme="1"/>
        <rFont val="Arial"/>
        <family val="2"/>
      </rPr>
      <t xml:space="preserve"> aux attentes et aux capacités motrices et cognitives des personnes âgées </t>
    </r>
  </si>
  <si>
    <r>
      <t xml:space="preserve">Accompagne </t>
    </r>
    <r>
      <rPr>
        <b/>
        <sz val="9"/>
        <color theme="1"/>
        <rFont val="Arial"/>
        <family val="2"/>
      </rPr>
      <t xml:space="preserve">chaque personne </t>
    </r>
    <r>
      <rPr>
        <sz val="9"/>
        <color theme="1"/>
        <rFont val="Arial"/>
        <family val="2"/>
      </rPr>
      <t xml:space="preserve">âgée dans ses réalisations, </t>
    </r>
    <r>
      <rPr>
        <b/>
        <sz val="9"/>
        <color theme="1"/>
        <rFont val="Arial"/>
        <family val="2"/>
      </rPr>
      <t xml:space="preserve">par la démarche participative </t>
    </r>
  </si>
  <si>
    <r>
      <t xml:space="preserve">N’adapte </t>
    </r>
    <r>
      <rPr>
        <b/>
        <sz val="9"/>
        <color theme="1"/>
        <rFont val="Arial"/>
        <family val="2"/>
      </rPr>
      <t>pas suffisamment l’activité</t>
    </r>
    <r>
      <rPr>
        <sz val="9"/>
        <color theme="1"/>
        <rFont val="Arial"/>
        <family val="2"/>
      </rPr>
      <t xml:space="preserve"> aux comportements des personnes âgées, leur situation ou leurs envies, l’environnement</t>
    </r>
  </si>
  <si>
    <r>
      <rPr>
        <b/>
        <sz val="9"/>
        <color theme="1"/>
        <rFont val="Arial"/>
        <family val="2"/>
      </rPr>
      <t>Gère les personnes et le groupe</t>
    </r>
    <r>
      <rPr>
        <sz val="9"/>
        <color theme="1"/>
        <rFont val="Arial"/>
        <family val="2"/>
      </rPr>
      <t xml:space="preserve"> et </t>
    </r>
    <r>
      <rPr>
        <b/>
        <sz val="9"/>
        <color theme="1"/>
        <rFont val="Arial"/>
        <family val="2"/>
      </rPr>
      <t>adapte</t>
    </r>
    <r>
      <rPr>
        <sz val="9"/>
        <color theme="1"/>
        <rFont val="Arial"/>
        <family val="2"/>
      </rPr>
      <t xml:space="preserve"> le déroulement de l’activité aux réactions, aux imprévus</t>
    </r>
  </si>
  <si>
    <r>
      <t xml:space="preserve">Gère avec </t>
    </r>
    <r>
      <rPr>
        <b/>
        <sz val="9"/>
        <color theme="1"/>
        <rFont val="Arial"/>
        <family val="2"/>
      </rPr>
      <t>efficacité l</t>
    </r>
    <r>
      <rPr>
        <sz val="9"/>
        <color theme="1"/>
        <rFont val="Arial"/>
        <family val="2"/>
      </rPr>
      <t>e groupe et sa dynamique en fonction des situations, en respectant l</t>
    </r>
    <r>
      <rPr>
        <b/>
        <sz val="9"/>
        <color theme="1"/>
        <rFont val="Arial"/>
        <family val="2"/>
      </rPr>
      <t>a dimension individuelle et collective jusqu’à une posture de médiation</t>
    </r>
  </si>
  <si>
    <r>
      <t>Propose une évaluation</t>
    </r>
    <r>
      <rPr>
        <b/>
        <sz val="9"/>
        <color theme="1"/>
        <rFont val="Arial"/>
        <family val="2"/>
      </rPr>
      <t xml:space="preserve"> sommaire</t>
    </r>
    <r>
      <rPr>
        <sz val="9"/>
        <color theme="1"/>
        <rFont val="Arial"/>
        <family val="2"/>
      </rPr>
      <t xml:space="preserve"> avec les participants à la fin des activités et ne la prend pas en compte</t>
    </r>
  </si>
  <si>
    <r>
      <t>Propose, à l’aide</t>
    </r>
    <r>
      <rPr>
        <b/>
        <sz val="9"/>
        <color theme="1"/>
        <rFont val="Arial"/>
        <family val="2"/>
      </rPr>
      <t xml:space="preserve"> d’un outil pertinent,</t>
    </r>
    <r>
      <rPr>
        <b/>
        <sz val="9"/>
        <color rgb="FF2E74B5"/>
        <rFont val="Arial"/>
        <family val="2"/>
      </rPr>
      <t xml:space="preserve"> </t>
    </r>
    <r>
      <rPr>
        <sz val="9"/>
        <color theme="1"/>
        <rFont val="Arial"/>
        <family val="2"/>
      </rPr>
      <t>une évaluation aux participants à la fin des activités et la prend en compte pour f</t>
    </r>
    <r>
      <rPr>
        <b/>
        <sz val="9"/>
        <color theme="1"/>
        <rFont val="Arial"/>
        <family val="2"/>
      </rPr>
      <t>aire évoluer l’action</t>
    </r>
  </si>
  <si>
    <r>
      <t xml:space="preserve">Propose, </t>
    </r>
    <r>
      <rPr>
        <b/>
        <sz val="9"/>
        <color theme="1"/>
        <rFont val="Arial"/>
        <family val="2"/>
      </rPr>
      <t>à l’aide d’un outil qu’il sait élaborer ou adapter</t>
    </r>
    <r>
      <rPr>
        <sz val="9"/>
        <color theme="1"/>
        <rFont val="Arial"/>
        <family val="2"/>
      </rPr>
      <t xml:space="preserve">, une évaluation avec les participants à la fin des activités et la prend en compte pour </t>
    </r>
    <r>
      <rPr>
        <b/>
        <sz val="9"/>
        <color theme="1"/>
        <rFont val="Arial"/>
        <family val="2"/>
      </rPr>
      <t>faire évoluer l’action</t>
    </r>
  </si>
  <si>
    <r>
      <t xml:space="preserve">N’utilise </t>
    </r>
    <r>
      <rPr>
        <b/>
        <sz val="9"/>
        <color theme="1"/>
        <rFont val="Arial"/>
        <family val="2"/>
      </rPr>
      <t xml:space="preserve">pas d’outils de recueil </t>
    </r>
    <r>
      <rPr>
        <sz val="9"/>
        <color theme="1"/>
        <rFont val="Arial"/>
        <family val="2"/>
      </rPr>
      <t xml:space="preserve">des caractéristiques 
Ne sait pas repérer les caractéristiques du milieu </t>
    </r>
  </si>
  <si>
    <r>
      <t xml:space="preserve">Utilise </t>
    </r>
    <r>
      <rPr>
        <b/>
        <sz val="9"/>
        <color theme="1"/>
        <rFont val="Arial"/>
        <family val="2"/>
      </rPr>
      <t xml:space="preserve">un outil de recueil peu adapté </t>
    </r>
    <r>
      <rPr>
        <sz val="9"/>
        <color theme="1"/>
        <rFont val="Arial"/>
        <family val="2"/>
      </rPr>
      <t xml:space="preserve">
Identifie les caractéristiques du milieu professionnel </t>
    </r>
    <r>
      <rPr>
        <b/>
        <sz val="9"/>
        <color theme="1"/>
        <rFont val="Arial"/>
        <family val="2"/>
      </rPr>
      <t xml:space="preserve">de manière incomplète </t>
    </r>
  </si>
  <si>
    <r>
      <rPr>
        <b/>
        <sz val="9"/>
        <color theme="1"/>
        <rFont val="Arial"/>
        <family val="2"/>
      </rPr>
      <t xml:space="preserve">Analyse avec justesse la majorité des données utiles  </t>
    </r>
    <r>
      <rPr>
        <sz val="9"/>
        <color theme="1"/>
        <rFont val="Arial"/>
        <family val="2"/>
      </rPr>
      <t xml:space="preserve">   ( contexte d’exercice, attentes et souhaits du public …) avec des outils de recueil </t>
    </r>
    <r>
      <rPr>
        <b/>
        <sz val="9"/>
        <color theme="1"/>
        <rFont val="Arial"/>
        <family val="2"/>
      </rPr>
      <t>adaptés</t>
    </r>
  </si>
  <si>
    <r>
      <rPr>
        <b/>
        <sz val="9"/>
        <color theme="1"/>
        <rFont val="Arial"/>
        <family val="2"/>
      </rPr>
      <t>Ne maîtrise pas les savoirs associés</t>
    </r>
    <r>
      <rPr>
        <sz val="9"/>
        <color theme="1"/>
        <rFont val="Arial"/>
        <family val="2"/>
      </rPr>
      <t xml:space="preserve"> en lien avec l’analyse des caractéristiques et attentes des personnes âgées en perte d’autonomie </t>
    </r>
  </si>
  <si>
    <r>
      <t xml:space="preserve">Montre </t>
    </r>
    <r>
      <rPr>
        <b/>
        <sz val="9"/>
        <color theme="1"/>
        <rFont val="Arial"/>
        <family val="2"/>
      </rPr>
      <t>des lacunes ou commet des erreurs</t>
    </r>
    <r>
      <rPr>
        <sz val="9"/>
        <color theme="1"/>
        <rFont val="Arial"/>
        <family val="2"/>
      </rPr>
      <t xml:space="preserve"> autour des savoirs associés en lien l’analyse des caractéristiques et attentes des personnes âgées en perte d’autonomie </t>
    </r>
  </si>
  <si>
    <r>
      <t xml:space="preserve">Mobilise </t>
    </r>
    <r>
      <rPr>
        <b/>
        <sz val="9"/>
        <color theme="1"/>
        <rFont val="Arial"/>
        <family val="2"/>
      </rPr>
      <t xml:space="preserve">la majorité des savoirs associés </t>
    </r>
    <r>
      <rPr>
        <sz val="9"/>
        <color theme="1"/>
        <rFont val="Arial"/>
        <family val="2"/>
      </rPr>
      <t>en lien l’analyse des caractéristiques et attentes des personnes âgées en perte d’autonomie </t>
    </r>
  </si>
  <si>
    <r>
      <t>Propose des r</t>
    </r>
    <r>
      <rPr>
        <b/>
        <sz val="9"/>
        <color theme="1"/>
        <rFont val="Arial"/>
        <family val="2"/>
      </rPr>
      <t xml:space="preserve">éponses pertinentes , argumentées et précises </t>
    </r>
    <r>
      <rPr>
        <sz val="9"/>
        <color theme="1"/>
        <rFont val="Arial"/>
        <family val="2"/>
      </rPr>
      <t>en lien avec l’analyse des caractéristiques et attentes des personnes âgées en perte d’autonomie </t>
    </r>
  </si>
  <si>
    <r>
      <t xml:space="preserve">Propose une activité de maintien de l’autonomie sociale </t>
    </r>
    <r>
      <rPr>
        <b/>
        <sz val="9"/>
        <color theme="1"/>
        <rFont val="Arial"/>
        <family val="2"/>
      </rPr>
      <t>qui ne prend pas en compte</t>
    </r>
    <r>
      <rPr>
        <sz val="9"/>
        <color theme="1"/>
        <rFont val="Arial"/>
        <family val="2"/>
      </rPr>
      <t xml:space="preserve"> les attentes du public et
le projet de la structure </t>
    </r>
  </si>
  <si>
    <r>
      <t xml:space="preserve">Conçoit une activité de maintien de l’autonomie sociale </t>
    </r>
    <r>
      <rPr>
        <b/>
        <sz val="9"/>
        <color theme="1"/>
        <rFont val="Arial"/>
        <family val="2"/>
      </rPr>
      <t xml:space="preserve">qui prend en compte tous les critères </t>
    </r>
    <r>
      <rPr>
        <sz val="9"/>
        <color theme="1"/>
        <rFont val="Arial"/>
        <family val="2"/>
      </rPr>
      <t xml:space="preserve">et se situe dans une </t>
    </r>
    <r>
      <rPr>
        <b/>
        <sz val="9"/>
        <color theme="1"/>
        <rFont val="Arial"/>
        <family val="2"/>
      </rPr>
      <t>progression de la participation</t>
    </r>
    <r>
      <rPr>
        <sz val="9"/>
        <color theme="1"/>
        <rFont val="Arial"/>
        <family val="2"/>
      </rPr>
      <t xml:space="preserve"> des personnes. </t>
    </r>
  </si>
  <si>
    <t>PARTIE PRATIQUE : séance d’animation auprès des enfants</t>
  </si>
  <si>
    <t>Date de l'évaluation:</t>
  </si>
  <si>
    <t>Date  et lieu des 8 semaines de PFMP:</t>
  </si>
  <si>
    <t>Date et lieu des 8 semaines de PFMP</t>
  </si>
  <si>
    <t>BCP ANIMATION- ENFANCE ET PERSONNES AGEES</t>
  </si>
  <si>
    <t>PARTIE ORALE : Présentation et analyse de la séance d’animation auprès des enfants</t>
  </si>
  <si>
    <t>v</t>
  </si>
  <si>
    <t xml:space="preserve">Rq:  pour assurer le report automatique de la note de PFMP,  une seule des deux grilles E2 PFMP doit être renseignée, l'autre doit rester  vierge.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</si>
</sst>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b/>
      <sz val="11"/>
      <color theme="1"/>
      <name val="Calibri"/>
      <family val="2"/>
      <scheme val="minor"/>
    </font>
    <font>
      <b/>
      <sz val="4"/>
      <color theme="1"/>
      <name val="Calibri"/>
      <family val="2"/>
      <scheme val="minor"/>
    </font>
    <font>
      <b/>
      <sz val="11"/>
      <color rgb="FF000000"/>
      <name val="Calibri"/>
      <family val="2"/>
      <scheme val="minor"/>
    </font>
    <font>
      <sz val="4"/>
      <color theme="1"/>
      <name val="Calibri"/>
      <family val="2"/>
      <scheme val="minor"/>
    </font>
    <font>
      <sz val="9"/>
      <color theme="1"/>
      <name val="Arial"/>
      <family val="2"/>
    </font>
    <font>
      <sz val="9"/>
      <color rgb="FF2E74B5"/>
      <name val="Arial"/>
      <family val="2"/>
    </font>
    <font>
      <sz val="9"/>
      <color rgb="FFFF0000"/>
      <name val="Arial"/>
      <family val="2"/>
    </font>
    <font>
      <sz val="11"/>
      <color rgb="FF000000"/>
      <name val="Calibri"/>
      <family val="2"/>
      <scheme val="minor"/>
    </font>
    <font>
      <sz val="11"/>
      <color rgb="FFFF0000"/>
      <name val="Calibri"/>
      <family val="2"/>
      <scheme val="minor"/>
    </font>
    <font>
      <sz val="11"/>
      <color theme="0"/>
      <name val="Calibri"/>
      <family val="2"/>
      <scheme val="minor"/>
    </font>
    <font>
      <sz val="9"/>
      <color rgb="FF000000"/>
      <name val="Arial"/>
      <family val="2"/>
    </font>
    <font>
      <sz val="8"/>
      <name val="Calibri"/>
      <family val="2"/>
      <scheme val="minor"/>
    </font>
    <font>
      <sz val="16"/>
      <color theme="1"/>
      <name val="Calibri"/>
      <family val="2"/>
      <scheme val="minor"/>
    </font>
    <font>
      <b/>
      <sz val="24"/>
      <color theme="1"/>
      <name val="Calibri"/>
      <family val="2"/>
      <scheme val="minor"/>
    </font>
    <font>
      <b/>
      <sz val="9"/>
      <color theme="1"/>
      <name val="Arial"/>
      <family val="2"/>
    </font>
    <font>
      <b/>
      <sz val="9"/>
      <color rgb="FF000000"/>
      <name val="Arial"/>
      <family val="2"/>
    </font>
    <font>
      <b/>
      <strike/>
      <sz val="9"/>
      <color theme="1"/>
      <name val="Arial"/>
      <family val="2"/>
    </font>
    <font>
      <b/>
      <sz val="9"/>
      <color rgb="FF2E74B5"/>
      <name val="Arial"/>
      <family val="2"/>
    </font>
    <font>
      <b/>
      <sz val="12"/>
      <color rgb="FFFF0000"/>
      <name val="Calibri"/>
      <family val="2"/>
      <scheme val="minor"/>
    </font>
    <font>
      <u/>
      <sz val="11"/>
      <color theme="10"/>
      <name val="Calibri"/>
      <family val="2"/>
      <scheme val="minor"/>
    </font>
    <font>
      <u/>
      <sz val="11"/>
      <color theme="11"/>
      <name val="Calibri"/>
      <family val="2"/>
      <scheme val="minor"/>
    </font>
    <font>
      <sz val="7"/>
      <color rgb="FFFF0000"/>
      <name val="Calibri"/>
      <family val="2"/>
      <scheme val="minor"/>
    </font>
  </fonts>
  <fills count="12">
    <fill>
      <patternFill patternType="none"/>
    </fill>
    <fill>
      <patternFill patternType="gray125"/>
    </fill>
    <fill>
      <patternFill patternType="solid">
        <fgColor rgb="FFF7CAAC"/>
        <bgColor indexed="64"/>
      </patternFill>
    </fill>
    <fill>
      <patternFill patternType="solid">
        <fgColor rgb="FF9999FF"/>
        <bgColor indexed="64"/>
      </patternFill>
    </fill>
    <fill>
      <patternFill patternType="solid">
        <fgColor rgb="FFDEEAF6"/>
        <bgColor indexed="64"/>
      </patternFill>
    </fill>
    <fill>
      <patternFill patternType="solid">
        <fgColor rgb="FFFFE599"/>
        <bgColor indexed="64"/>
      </patternFill>
    </fill>
    <fill>
      <patternFill patternType="solid">
        <fgColor rgb="FFFFFFFF"/>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0" tint="-0.14999847407452621"/>
        <bgColor indexed="64"/>
      </patternFill>
    </fill>
  </fills>
  <borders count="46">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right/>
      <top/>
      <bottom style="medium">
        <color auto="1"/>
      </bottom>
      <diagonal/>
    </border>
    <border>
      <left style="medium">
        <color auto="1"/>
      </left>
      <right/>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top/>
      <bottom/>
      <diagonal/>
    </border>
    <border>
      <left style="thin">
        <color auto="1"/>
      </left>
      <right style="thin">
        <color auto="1"/>
      </right>
      <top style="thin">
        <color auto="1"/>
      </top>
      <bottom style="thin">
        <color auto="1"/>
      </bottom>
      <diagonal/>
    </border>
    <border>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diagonal/>
    </border>
    <border>
      <left/>
      <right style="thin">
        <color auto="1"/>
      </right>
      <top style="medium">
        <color auto="1"/>
      </top>
      <bottom/>
      <diagonal/>
    </border>
  </borders>
  <cellStyleXfs count="25">
    <xf numFmtId="0" fontId="0" fillId="0" borderId="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cellStyleXfs>
  <cellXfs count="323">
    <xf numFmtId="0" fontId="0" fillId="0" borderId="0" xfId="0"/>
    <xf numFmtId="0" fontId="0" fillId="0" borderId="0" xfId="0" applyAlignment="1">
      <alignment vertical="center"/>
    </xf>
    <xf numFmtId="0" fontId="2" fillId="0" borderId="0" xfId="0" applyFont="1" applyAlignment="1">
      <alignment vertical="center"/>
    </xf>
    <xf numFmtId="0" fontId="4" fillId="0" borderId="0" xfId="0" applyFont="1" applyAlignment="1">
      <alignment vertical="center"/>
    </xf>
    <xf numFmtId="0" fontId="0" fillId="0" borderId="0" xfId="0"/>
    <xf numFmtId="0" fontId="2" fillId="0" borderId="0" xfId="0" applyFont="1" applyAlignment="1">
      <alignment vertical="center" wrapText="1"/>
    </xf>
    <xf numFmtId="0" fontId="4" fillId="0" borderId="0" xfId="0" applyFont="1" applyAlignment="1">
      <alignment vertical="center" wrapText="1"/>
    </xf>
    <xf numFmtId="0" fontId="0" fillId="0" borderId="0" xfId="0" applyAlignment="1">
      <alignment wrapText="1"/>
    </xf>
    <xf numFmtId="0" fontId="0" fillId="0" borderId="0" xfId="0" applyAlignment="1">
      <alignment vertical="center" wrapText="1"/>
    </xf>
    <xf numFmtId="0" fontId="4" fillId="0" borderId="0" xfId="0" applyFont="1" applyAlignment="1">
      <alignment horizontal="left" vertical="center" wrapText="1"/>
    </xf>
    <xf numFmtId="0" fontId="0" fillId="0" borderId="0" xfId="0" applyFont="1" applyAlignment="1">
      <alignment horizontal="left" vertical="center" wrapText="1"/>
    </xf>
    <xf numFmtId="49" fontId="0" fillId="7" borderId="1" xfId="0" applyNumberFormat="1" applyFont="1" applyFill="1" applyBorder="1" applyAlignment="1">
      <alignment horizontal="left" vertical="center" wrapText="1"/>
    </xf>
    <xf numFmtId="0" fontId="0" fillId="0" borderId="9" xfId="0" applyFont="1" applyBorder="1" applyAlignment="1">
      <alignment horizontal="left" vertical="center" wrapText="1"/>
    </xf>
    <xf numFmtId="0" fontId="5" fillId="0" borderId="9" xfId="0" applyFont="1" applyBorder="1" applyAlignment="1">
      <alignment horizontal="left" vertical="center" wrapText="1"/>
    </xf>
    <xf numFmtId="0" fontId="11" fillId="6" borderId="9" xfId="0" applyFont="1" applyFill="1" applyBorder="1" applyAlignment="1">
      <alignment horizontal="left" vertical="center" wrapText="1"/>
    </xf>
    <xf numFmtId="49" fontId="0" fillId="7" borderId="9" xfId="0" applyNumberFormat="1" applyFont="1" applyFill="1" applyBorder="1" applyAlignment="1">
      <alignment horizontal="left" vertical="center" wrapText="1"/>
    </xf>
    <xf numFmtId="0" fontId="0" fillId="0" borderId="0" xfId="0" applyFont="1" applyAlignment="1">
      <alignment vertical="center" wrapText="1"/>
    </xf>
    <xf numFmtId="0" fontId="5" fillId="0" borderId="9" xfId="0" applyFont="1" applyBorder="1" applyAlignment="1">
      <alignment vertical="center" wrapText="1"/>
    </xf>
    <xf numFmtId="0" fontId="11" fillId="6" borderId="9" xfId="0" applyFont="1" applyFill="1" applyBorder="1" applyAlignment="1">
      <alignment vertical="center" wrapText="1"/>
    </xf>
    <xf numFmtId="0" fontId="0" fillId="0" borderId="0" xfId="0" applyFont="1" applyAlignment="1">
      <alignment wrapText="1"/>
    </xf>
    <xf numFmtId="0" fontId="8" fillId="10" borderId="14" xfId="0" applyFont="1" applyFill="1" applyBorder="1" applyAlignment="1">
      <alignment horizontal="left" vertical="center" wrapText="1"/>
    </xf>
    <xf numFmtId="0" fontId="0" fillId="0" borderId="19" xfId="0" applyFont="1" applyBorder="1" applyAlignment="1">
      <alignment horizontal="left" vertical="center" wrapText="1"/>
    </xf>
    <xf numFmtId="0" fontId="0" fillId="0" borderId="13" xfId="0" applyFont="1" applyBorder="1" applyAlignment="1">
      <alignment vertical="center" wrapText="1"/>
    </xf>
    <xf numFmtId="49" fontId="0" fillId="7" borderId="20" xfId="0" applyNumberFormat="1" applyFont="1" applyFill="1" applyBorder="1" applyAlignment="1">
      <alignment horizontal="left" vertical="center" wrapText="1"/>
    </xf>
    <xf numFmtId="0" fontId="5" fillId="0" borderId="14" xfId="0" applyFont="1" applyBorder="1" applyAlignment="1">
      <alignment vertical="center" wrapText="1"/>
    </xf>
    <xf numFmtId="0" fontId="0" fillId="0" borderId="15" xfId="0" applyFont="1" applyBorder="1" applyAlignment="1">
      <alignment vertical="center" wrapText="1"/>
    </xf>
    <xf numFmtId="49" fontId="0" fillId="7" borderId="23" xfId="0" applyNumberFormat="1" applyFont="1" applyFill="1" applyBorder="1" applyAlignment="1">
      <alignment horizontal="left" vertical="center" wrapText="1"/>
    </xf>
    <xf numFmtId="0" fontId="8" fillId="10" borderId="24" xfId="0" applyFont="1" applyFill="1" applyBorder="1" applyAlignment="1">
      <alignment horizontal="left" vertical="center" wrapText="1"/>
    </xf>
    <xf numFmtId="0" fontId="7" fillId="11" borderId="9" xfId="0" applyFont="1" applyFill="1" applyBorder="1" applyAlignment="1">
      <alignment vertical="center" wrapText="1"/>
    </xf>
    <xf numFmtId="0" fontId="7" fillId="11" borderId="19" xfId="0" applyFont="1" applyFill="1" applyBorder="1" applyAlignment="1">
      <alignment vertical="center" wrapText="1"/>
    </xf>
    <xf numFmtId="0" fontId="5" fillId="0" borderId="9" xfId="0" applyFont="1" applyBorder="1" applyAlignment="1">
      <alignment vertical="center" wrapText="1" shrinkToFit="1"/>
    </xf>
    <xf numFmtId="0" fontId="0" fillId="0" borderId="13" xfId="0" applyFont="1" applyBorder="1" applyAlignment="1">
      <alignment horizontal="left" vertical="center" wrapText="1"/>
    </xf>
    <xf numFmtId="0" fontId="0" fillId="0" borderId="14" xfId="0" applyFont="1" applyBorder="1" applyAlignment="1">
      <alignment horizontal="left" vertical="center" wrapText="1"/>
    </xf>
    <xf numFmtId="0" fontId="0" fillId="0" borderId="15" xfId="0" applyFont="1" applyBorder="1" applyAlignment="1">
      <alignment horizontal="left" vertical="center" wrapText="1"/>
    </xf>
    <xf numFmtId="0" fontId="0" fillId="0" borderId="16" xfId="0" applyFont="1" applyBorder="1" applyAlignment="1">
      <alignment horizontal="left" vertical="center" wrapText="1"/>
    </xf>
    <xf numFmtId="0" fontId="0" fillId="0" borderId="18" xfId="0" applyFont="1" applyBorder="1" applyAlignment="1">
      <alignment horizontal="left" vertical="center" wrapText="1"/>
    </xf>
    <xf numFmtId="0" fontId="0" fillId="0" borderId="16" xfId="0" applyFont="1" applyBorder="1" applyAlignment="1">
      <alignment vertical="center" wrapText="1"/>
    </xf>
    <xf numFmtId="0" fontId="0" fillId="0" borderId="18" xfId="0" applyFont="1" applyBorder="1" applyAlignment="1">
      <alignment vertical="center" wrapText="1"/>
    </xf>
    <xf numFmtId="0" fontId="0" fillId="0" borderId="7" xfId="0" applyFont="1" applyBorder="1" applyAlignment="1">
      <alignment vertical="center" wrapText="1"/>
    </xf>
    <xf numFmtId="0" fontId="5" fillId="0" borderId="9" xfId="0" applyFont="1" applyBorder="1" applyAlignment="1">
      <alignment horizontal="left" wrapText="1"/>
    </xf>
    <xf numFmtId="0" fontId="5" fillId="0" borderId="14" xfId="0" applyFont="1" applyBorder="1" applyAlignment="1">
      <alignment horizontal="left" vertical="center" wrapText="1"/>
    </xf>
    <xf numFmtId="0" fontId="7" fillId="11" borderId="9" xfId="0" applyFont="1" applyFill="1" applyBorder="1" applyAlignment="1">
      <alignment horizontal="left" vertical="center" wrapText="1"/>
    </xf>
    <xf numFmtId="0" fontId="0" fillId="11" borderId="9" xfId="0" applyFont="1" applyFill="1" applyBorder="1" applyAlignment="1">
      <alignment horizontal="left" vertical="center" wrapText="1"/>
    </xf>
    <xf numFmtId="0" fontId="7" fillId="11" borderId="19" xfId="0" applyFont="1" applyFill="1" applyBorder="1" applyAlignment="1">
      <alignment horizontal="left" vertical="center" wrapText="1"/>
    </xf>
    <xf numFmtId="0" fontId="7" fillId="11" borderId="38" xfId="0" applyFont="1" applyFill="1" applyBorder="1" applyAlignment="1">
      <alignment horizontal="left" vertical="center" wrapText="1"/>
    </xf>
    <xf numFmtId="0" fontId="0" fillId="11" borderId="17" xfId="0" applyFont="1" applyFill="1" applyBorder="1" applyAlignment="1">
      <alignment horizontal="right" vertical="center" wrapText="1"/>
    </xf>
    <xf numFmtId="0" fontId="0" fillId="0" borderId="17" xfId="0" applyFont="1" applyBorder="1" applyAlignment="1">
      <alignment horizontal="right" vertical="center" wrapText="1"/>
    </xf>
    <xf numFmtId="0" fontId="0" fillId="11" borderId="20" xfId="0" applyFont="1" applyFill="1" applyBorder="1" applyAlignment="1">
      <alignment horizontal="right" vertical="center" wrapText="1"/>
    </xf>
    <xf numFmtId="0" fontId="0" fillId="0" borderId="15" xfId="0" applyFont="1" applyBorder="1" applyAlignment="1">
      <alignment horizontal="right" vertical="center" wrapText="1"/>
    </xf>
    <xf numFmtId="0" fontId="0" fillId="11" borderId="39" xfId="0" applyFont="1" applyFill="1" applyBorder="1" applyAlignment="1">
      <alignment horizontal="right" vertical="center" wrapText="1"/>
    </xf>
    <xf numFmtId="49" fontId="0" fillId="7" borderId="15" xfId="0" applyNumberFormat="1" applyFont="1" applyFill="1" applyBorder="1" applyAlignment="1">
      <alignment horizontal="left" vertical="center" wrapText="1"/>
    </xf>
    <xf numFmtId="0" fontId="5" fillId="0" borderId="17" xfId="0" applyFont="1" applyBorder="1" applyAlignment="1">
      <alignment horizontal="right" vertical="center" wrapText="1"/>
    </xf>
    <xf numFmtId="0" fontId="0" fillId="6" borderId="15" xfId="0" applyFont="1" applyFill="1" applyBorder="1" applyAlignment="1">
      <alignment horizontal="right" vertical="center" wrapText="1"/>
    </xf>
    <xf numFmtId="0" fontId="0" fillId="0" borderId="0" xfId="0" applyFont="1" applyBorder="1" applyAlignment="1">
      <alignment wrapText="1"/>
    </xf>
    <xf numFmtId="0" fontId="8" fillId="10" borderId="14" xfId="0" applyFont="1" applyFill="1" applyBorder="1" applyAlignment="1">
      <alignment vertical="center" wrapText="1"/>
    </xf>
    <xf numFmtId="0" fontId="8" fillId="5" borderId="9" xfId="0" applyFont="1" applyFill="1" applyBorder="1" applyAlignment="1">
      <alignment vertical="center" wrapText="1"/>
    </xf>
    <xf numFmtId="0" fontId="0" fillId="0" borderId="0" xfId="0" applyFont="1" applyBorder="1" applyAlignment="1">
      <alignment horizontal="center" wrapText="1"/>
    </xf>
    <xf numFmtId="0" fontId="0" fillId="0" borderId="0" xfId="0" applyFont="1" applyBorder="1" applyAlignment="1">
      <alignment horizontal="left" wrapText="1"/>
    </xf>
    <xf numFmtId="0" fontId="0" fillId="11" borderId="0" xfId="0" applyFill="1" applyAlignment="1">
      <alignment wrapText="1"/>
    </xf>
    <xf numFmtId="0" fontId="0" fillId="11" borderId="19" xfId="0" applyFont="1" applyFill="1" applyBorder="1" applyAlignment="1">
      <alignment horizontal="left" vertical="center" wrapText="1"/>
    </xf>
    <xf numFmtId="0" fontId="8" fillId="5" borderId="22" xfId="0" applyFont="1" applyFill="1" applyBorder="1" applyAlignment="1">
      <alignment vertical="center" wrapText="1"/>
    </xf>
    <xf numFmtId="0" fontId="8" fillId="5" borderId="15" xfId="0" applyFont="1" applyFill="1" applyBorder="1" applyAlignment="1">
      <alignment horizontal="left" vertical="center" wrapText="1"/>
    </xf>
    <xf numFmtId="0" fontId="8" fillId="5" borderId="20" xfId="0" applyFont="1" applyFill="1" applyBorder="1" applyAlignment="1">
      <alignment horizontal="left" vertical="center" wrapText="1"/>
    </xf>
    <xf numFmtId="0" fontId="8" fillId="2" borderId="14" xfId="0" applyFont="1" applyFill="1" applyBorder="1" applyAlignment="1">
      <alignment vertical="center" wrapText="1"/>
    </xf>
    <xf numFmtId="0" fontId="0" fillId="0" borderId="0" xfId="0" applyFont="1"/>
    <xf numFmtId="49" fontId="0" fillId="7" borderId="1" xfId="0" applyNumberFormat="1" applyFont="1" applyFill="1" applyBorder="1" applyAlignment="1">
      <alignment horizontal="left" vertical="center"/>
    </xf>
    <xf numFmtId="0" fontId="0" fillId="0" borderId="0" xfId="0" applyFont="1" applyAlignment="1">
      <alignment vertical="center"/>
    </xf>
    <xf numFmtId="49" fontId="0" fillId="3" borderId="15" xfId="0" applyNumberFormat="1" applyFont="1" applyFill="1" applyBorder="1" applyAlignment="1">
      <alignment horizontal="left" vertical="center"/>
    </xf>
    <xf numFmtId="49" fontId="0" fillId="3" borderId="20" xfId="0" applyNumberFormat="1" applyFont="1" applyFill="1" applyBorder="1" applyAlignment="1">
      <alignment horizontal="left" vertical="center"/>
    </xf>
    <xf numFmtId="49" fontId="0" fillId="7" borderId="15" xfId="0" applyNumberFormat="1" applyFont="1" applyFill="1" applyBorder="1" applyAlignment="1">
      <alignment horizontal="left" vertical="center"/>
    </xf>
    <xf numFmtId="49" fontId="0" fillId="7" borderId="20" xfId="0" applyNumberFormat="1" applyFont="1" applyFill="1" applyBorder="1" applyAlignment="1">
      <alignment horizontal="left" vertical="center"/>
    </xf>
    <xf numFmtId="0" fontId="8" fillId="9" borderId="14" xfId="0" applyFont="1" applyFill="1" applyBorder="1" applyAlignment="1">
      <alignment vertical="center" wrapText="1"/>
    </xf>
    <xf numFmtId="49" fontId="0" fillId="3" borderId="15" xfId="0" applyNumberFormat="1" applyFont="1" applyFill="1" applyBorder="1" applyAlignment="1">
      <alignment horizontal="left" vertical="center" wrapText="1"/>
    </xf>
    <xf numFmtId="49" fontId="0" fillId="3" borderId="20" xfId="0" applyNumberFormat="1" applyFont="1" applyFill="1" applyBorder="1" applyAlignment="1">
      <alignment horizontal="left" vertical="center" wrapText="1"/>
    </xf>
    <xf numFmtId="0" fontId="5" fillId="0" borderId="15" xfId="0" applyFont="1" applyBorder="1" applyAlignment="1">
      <alignment horizontal="right" vertical="center" wrapText="1"/>
    </xf>
    <xf numFmtId="49" fontId="0" fillId="7" borderId="22" xfId="0" applyNumberFormat="1" applyFont="1" applyFill="1" applyBorder="1" applyAlignment="1">
      <alignment horizontal="left" vertical="center" wrapText="1"/>
    </xf>
    <xf numFmtId="0" fontId="0" fillId="10" borderId="14" xfId="0" applyFont="1" applyFill="1" applyBorder="1" applyAlignment="1">
      <alignment horizontal="left" vertical="center" wrapText="1"/>
    </xf>
    <xf numFmtId="0" fontId="0" fillId="10" borderId="15" xfId="0" applyFont="1" applyFill="1" applyBorder="1" applyAlignment="1">
      <alignment horizontal="left" vertical="center" wrapText="1"/>
    </xf>
    <xf numFmtId="0" fontId="10" fillId="0" borderId="0" xfId="0" applyFont="1" applyAlignment="1">
      <alignment horizontal="left" vertical="center" wrapText="1"/>
    </xf>
    <xf numFmtId="0" fontId="0" fillId="10" borderId="9" xfId="0" applyFont="1" applyFill="1" applyBorder="1" applyAlignment="1">
      <alignment horizontal="left" vertical="center" wrapText="1"/>
    </xf>
    <xf numFmtId="0" fontId="0" fillId="10" borderId="17" xfId="0" applyFont="1" applyFill="1" applyBorder="1" applyAlignment="1">
      <alignment horizontal="left" vertical="center" wrapText="1"/>
    </xf>
    <xf numFmtId="0" fontId="0" fillId="10" borderId="19" xfId="0" applyFont="1" applyFill="1" applyBorder="1" applyAlignment="1">
      <alignment horizontal="left" vertical="center" wrapText="1"/>
    </xf>
    <xf numFmtId="0" fontId="0" fillId="10" borderId="20" xfId="0" applyFont="1" applyFill="1" applyBorder="1" applyAlignment="1">
      <alignment horizontal="left" vertical="center" wrapText="1"/>
    </xf>
    <xf numFmtId="0" fontId="0" fillId="8" borderId="9" xfId="0" applyFont="1" applyFill="1" applyBorder="1" applyAlignment="1">
      <alignment horizontal="center" vertical="center" wrapText="1"/>
    </xf>
    <xf numFmtId="0" fontId="0" fillId="8" borderId="9" xfId="0" applyFont="1" applyFill="1" applyBorder="1" applyAlignment="1">
      <alignment horizontal="left" vertical="center" wrapText="1"/>
    </xf>
    <xf numFmtId="0" fontId="0" fillId="0" borderId="13"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0" borderId="14" xfId="0" applyFont="1" applyFill="1" applyBorder="1" applyAlignment="1">
      <alignment horizontal="left" vertical="center" wrapText="1"/>
    </xf>
    <xf numFmtId="0" fontId="0" fillId="0" borderId="15" xfId="0" applyFont="1" applyFill="1" applyBorder="1" applyAlignment="1">
      <alignment horizontal="left" vertical="center" wrapText="1"/>
    </xf>
    <xf numFmtId="0" fontId="0" fillId="8" borderId="16" xfId="0" applyFont="1" applyFill="1" applyBorder="1" applyAlignment="1">
      <alignment horizontal="left" vertical="center" wrapText="1"/>
    </xf>
    <xf numFmtId="0" fontId="0" fillId="8" borderId="17" xfId="0" applyFont="1" applyFill="1" applyBorder="1" applyAlignment="1">
      <alignment horizontal="left" vertical="center" wrapText="1"/>
    </xf>
    <xf numFmtId="0" fontId="0" fillId="9" borderId="18" xfId="0" applyFont="1" applyFill="1" applyBorder="1" applyAlignment="1">
      <alignment horizontal="left" vertical="center" wrapText="1"/>
    </xf>
    <xf numFmtId="0" fontId="0" fillId="9" borderId="19" xfId="0" applyFont="1" applyFill="1" applyBorder="1" applyAlignment="1">
      <alignment horizontal="center" vertical="center" wrapText="1"/>
    </xf>
    <xf numFmtId="0" fontId="0" fillId="9" borderId="19" xfId="0" applyFont="1" applyFill="1" applyBorder="1" applyAlignment="1">
      <alignment horizontal="left" vertical="center" wrapText="1"/>
    </xf>
    <xf numFmtId="0" fontId="0" fillId="9" borderId="20" xfId="0" applyFont="1" applyFill="1" applyBorder="1" applyAlignment="1">
      <alignment horizontal="left" vertical="center" wrapText="1"/>
    </xf>
    <xf numFmtId="0" fontId="0" fillId="11" borderId="13" xfId="0" applyFont="1" applyFill="1" applyBorder="1" applyAlignment="1">
      <alignment horizontal="left" vertical="center" wrapText="1"/>
    </xf>
    <xf numFmtId="0" fontId="0" fillId="11" borderId="14" xfId="0" applyFont="1" applyFill="1" applyBorder="1" applyAlignment="1">
      <alignment horizontal="left" vertical="center" wrapText="1"/>
    </xf>
    <xf numFmtId="0" fontId="0" fillId="11" borderId="16" xfId="0" applyFont="1" applyFill="1" applyBorder="1" applyAlignment="1">
      <alignment horizontal="left" vertical="center" wrapText="1"/>
    </xf>
    <xf numFmtId="0" fontId="0" fillId="11" borderId="34" xfId="0" applyFont="1" applyFill="1" applyBorder="1" applyAlignment="1">
      <alignment vertical="center" wrapText="1"/>
    </xf>
    <xf numFmtId="0" fontId="0" fillId="11" borderId="18" xfId="0" applyFont="1" applyFill="1" applyBorder="1" applyAlignment="1">
      <alignment horizontal="left" vertical="center" wrapText="1"/>
    </xf>
    <xf numFmtId="0" fontId="0" fillId="0" borderId="0" xfId="0" quotePrefix="1" applyFont="1" applyAlignment="1">
      <alignment horizontal="left" vertical="center" wrapText="1"/>
    </xf>
    <xf numFmtId="0" fontId="0" fillId="11" borderId="27" xfId="0" applyFont="1" applyFill="1" applyBorder="1" applyAlignment="1">
      <alignment vertical="center" wrapText="1"/>
    </xf>
    <xf numFmtId="0" fontId="0" fillId="0" borderId="19" xfId="0" applyFont="1" applyBorder="1" applyAlignment="1">
      <alignment horizontal="left" vertical="center" wrapText="1"/>
    </xf>
    <xf numFmtId="0" fontId="0" fillId="0" borderId="0" xfId="0" applyFont="1" applyAlignment="1" applyProtection="1">
      <alignment horizontal="center" vertical="center" wrapText="1"/>
    </xf>
    <xf numFmtId="0" fontId="0" fillId="11" borderId="9" xfId="0" applyFont="1" applyFill="1" applyBorder="1" applyAlignment="1" applyProtection="1">
      <alignment vertical="center" wrapText="1"/>
      <protection locked="0"/>
    </xf>
    <xf numFmtId="0" fontId="5" fillId="11" borderId="9" xfId="0" applyFont="1" applyFill="1" applyBorder="1" applyAlignment="1" applyProtection="1">
      <alignment vertical="center" wrapText="1"/>
      <protection locked="0"/>
    </xf>
    <xf numFmtId="0" fontId="5" fillId="11" borderId="19" xfId="0" applyFont="1" applyFill="1" applyBorder="1" applyAlignment="1" applyProtection="1">
      <alignment vertical="center" wrapText="1"/>
      <protection locked="0"/>
    </xf>
    <xf numFmtId="0" fontId="11" fillId="11" borderId="19" xfId="0" applyFont="1" applyFill="1" applyBorder="1" applyAlignment="1" applyProtection="1">
      <alignment vertical="center" wrapText="1"/>
      <protection locked="0"/>
    </xf>
    <xf numFmtId="0" fontId="0" fillId="11" borderId="9" xfId="0" applyFont="1" applyFill="1" applyBorder="1" applyAlignment="1" applyProtection="1">
      <alignment horizontal="left" vertical="center" wrapText="1"/>
      <protection locked="0"/>
    </xf>
    <xf numFmtId="0" fontId="5" fillId="11" borderId="19" xfId="0" applyFont="1" applyFill="1" applyBorder="1" applyAlignment="1" applyProtection="1">
      <alignment horizontal="left" vertical="center" wrapText="1"/>
      <protection locked="0"/>
    </xf>
    <xf numFmtId="0" fontId="5" fillId="11" borderId="9" xfId="0" applyFont="1" applyFill="1" applyBorder="1" applyAlignment="1" applyProtection="1">
      <alignment horizontal="left" vertical="center" wrapText="1"/>
      <protection locked="0"/>
    </xf>
    <xf numFmtId="0" fontId="5" fillId="11" borderId="38" xfId="0" applyFont="1" applyFill="1" applyBorder="1" applyAlignment="1" applyProtection="1">
      <alignment horizontal="left" vertical="center" wrapText="1"/>
      <protection locked="0"/>
    </xf>
    <xf numFmtId="0" fontId="0" fillId="11" borderId="19" xfId="0" applyFont="1" applyFill="1" applyBorder="1" applyAlignment="1" applyProtection="1">
      <alignment horizontal="left" vertical="center" wrapText="1"/>
      <protection locked="0"/>
    </xf>
    <xf numFmtId="0" fontId="11" fillId="11" borderId="19" xfId="0" applyFont="1" applyFill="1" applyBorder="1" applyAlignment="1" applyProtection="1">
      <alignment horizontal="left" vertical="center" wrapText="1"/>
      <protection locked="0"/>
    </xf>
    <xf numFmtId="0" fontId="19" fillId="0" borderId="0" xfId="0" applyFont="1" applyAlignment="1">
      <alignment horizontal="center" vertical="center"/>
    </xf>
    <xf numFmtId="0" fontId="0" fillId="0" borderId="9" xfId="0" applyFont="1" applyBorder="1" applyAlignment="1" applyProtection="1">
      <alignment horizontal="left" vertical="center" wrapText="1"/>
      <protection locked="0"/>
    </xf>
    <xf numFmtId="0" fontId="0" fillId="0" borderId="19" xfId="0" applyFont="1" applyBorder="1" applyAlignment="1" applyProtection="1">
      <alignment horizontal="left" vertical="center" wrapText="1"/>
      <protection locked="0"/>
    </xf>
    <xf numFmtId="0" fontId="0" fillId="0" borderId="0" xfId="0" applyFont="1" applyBorder="1" applyAlignment="1">
      <alignment vertical="center" wrapText="1"/>
    </xf>
    <xf numFmtId="0" fontId="0" fillId="0" borderId="9" xfId="0" applyFont="1" applyBorder="1" applyAlignment="1" applyProtection="1">
      <alignment vertical="center" wrapText="1"/>
      <protection locked="0"/>
    </xf>
    <xf numFmtId="0" fontId="0" fillId="0" borderId="19" xfId="0" applyFont="1" applyBorder="1" applyAlignment="1" applyProtection="1">
      <alignment vertical="center" wrapText="1"/>
      <protection locked="0"/>
    </xf>
    <xf numFmtId="0" fontId="4" fillId="0" borderId="0" xfId="0" applyFont="1" applyAlignment="1" applyProtection="1">
      <alignment vertical="center" wrapText="1"/>
    </xf>
    <xf numFmtId="0" fontId="0" fillId="0" borderId="0" xfId="0" applyFont="1" applyAlignment="1" applyProtection="1">
      <alignment wrapText="1"/>
    </xf>
    <xf numFmtId="0" fontId="0" fillId="9" borderId="19" xfId="0" applyFont="1" applyFill="1" applyBorder="1" applyAlignment="1">
      <alignment horizontal="center" vertical="center" wrapText="1"/>
    </xf>
    <xf numFmtId="0" fontId="0" fillId="11" borderId="25" xfId="0" applyFont="1" applyFill="1" applyBorder="1" applyAlignment="1" applyProtection="1">
      <alignment horizontal="center" vertical="center" wrapText="1"/>
      <protection locked="0"/>
    </xf>
    <xf numFmtId="0" fontId="0" fillId="11" borderId="32" xfId="0" applyFont="1" applyFill="1" applyBorder="1" applyAlignment="1" applyProtection="1">
      <alignment horizontal="center" vertical="center" wrapText="1"/>
      <protection locked="0"/>
    </xf>
    <xf numFmtId="0" fontId="0" fillId="11" borderId="29" xfId="0" applyFont="1" applyFill="1" applyBorder="1" applyAlignment="1">
      <alignment horizontal="center" vertical="center" wrapText="1"/>
    </xf>
    <xf numFmtId="0" fontId="0" fillId="11" borderId="36" xfId="0" applyFont="1" applyFill="1" applyBorder="1" applyAlignment="1">
      <alignment horizontal="center" vertical="center" wrapText="1"/>
    </xf>
    <xf numFmtId="0" fontId="14" fillId="11" borderId="6" xfId="0" applyFont="1" applyFill="1" applyBorder="1" applyAlignment="1" applyProtection="1">
      <alignment horizontal="center" vertical="center" wrapText="1"/>
    </xf>
    <xf numFmtId="0" fontId="14" fillId="11" borderId="3" xfId="0" applyFont="1" applyFill="1" applyBorder="1" applyAlignment="1" applyProtection="1">
      <alignment horizontal="center" vertical="center" wrapText="1"/>
    </xf>
    <xf numFmtId="0" fontId="14" fillId="11" borderId="2" xfId="0" applyFont="1" applyFill="1" applyBorder="1" applyAlignment="1" applyProtection="1">
      <alignment horizontal="center" vertical="center" wrapText="1"/>
    </xf>
    <xf numFmtId="0" fontId="13" fillId="11" borderId="6" xfId="0" applyFont="1" applyFill="1" applyBorder="1" applyAlignment="1" applyProtection="1">
      <alignment horizontal="center" vertical="center" wrapText="1"/>
    </xf>
    <xf numFmtId="0" fontId="13" fillId="11" borderId="3" xfId="0" applyFont="1" applyFill="1" applyBorder="1" applyAlignment="1" applyProtection="1">
      <alignment horizontal="center" vertical="center" wrapText="1"/>
    </xf>
    <xf numFmtId="0" fontId="13" fillId="11" borderId="2" xfId="0" applyFont="1" applyFill="1" applyBorder="1" applyAlignment="1" applyProtection="1">
      <alignment horizontal="center" vertical="center" wrapText="1"/>
    </xf>
    <xf numFmtId="0" fontId="0" fillId="10" borderId="14" xfId="0" applyFont="1" applyFill="1" applyBorder="1" applyAlignment="1">
      <alignment horizontal="center" vertical="center" wrapText="1"/>
    </xf>
    <xf numFmtId="0" fontId="0" fillId="10" borderId="9" xfId="0" applyFont="1" applyFill="1" applyBorder="1" applyAlignment="1">
      <alignment horizontal="center" vertical="center" wrapText="1"/>
    </xf>
    <xf numFmtId="0" fontId="0" fillId="10" borderId="19" xfId="0" applyFont="1" applyFill="1" applyBorder="1" applyAlignment="1">
      <alignment horizontal="center" vertical="center" wrapText="1"/>
    </xf>
    <xf numFmtId="0" fontId="0" fillId="10" borderId="13" xfId="0" applyFont="1" applyFill="1" applyBorder="1" applyAlignment="1">
      <alignment horizontal="center" vertical="center" wrapText="1"/>
    </xf>
    <xf numFmtId="0" fontId="0" fillId="10" borderId="16" xfId="0" applyFont="1" applyFill="1" applyBorder="1" applyAlignment="1">
      <alignment horizontal="center" vertical="center" wrapText="1"/>
    </xf>
    <xf numFmtId="0" fontId="0" fillId="10" borderId="18"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8" borderId="9" xfId="0" applyFont="1" applyFill="1" applyBorder="1" applyAlignment="1">
      <alignment horizontal="center" vertical="center" wrapText="1"/>
    </xf>
    <xf numFmtId="0" fontId="0" fillId="11" borderId="25" xfId="0" applyFont="1" applyFill="1" applyBorder="1" applyAlignment="1" applyProtection="1">
      <alignment vertical="center" wrapText="1"/>
      <protection locked="0"/>
    </xf>
    <xf numFmtId="0" fontId="0" fillId="11" borderId="26" xfId="0" applyFont="1" applyFill="1" applyBorder="1" applyAlignment="1" applyProtection="1">
      <alignment vertical="center" wrapText="1"/>
      <protection locked="0"/>
    </xf>
    <xf numFmtId="0" fontId="0" fillId="11" borderId="27" xfId="0" applyFont="1" applyFill="1" applyBorder="1" applyAlignment="1" applyProtection="1">
      <alignment vertical="center" wrapText="1"/>
      <protection locked="0"/>
    </xf>
    <xf numFmtId="0" fontId="0" fillId="11" borderId="28" xfId="0" applyFont="1" applyFill="1" applyBorder="1" applyAlignment="1" applyProtection="1">
      <alignment vertical="center" wrapText="1"/>
      <protection locked="0"/>
    </xf>
    <xf numFmtId="0" fontId="0" fillId="11" borderId="29" xfId="0" applyFont="1" applyFill="1" applyBorder="1" applyAlignment="1" applyProtection="1">
      <alignment vertical="center" wrapText="1"/>
      <protection locked="0"/>
    </xf>
    <xf numFmtId="0" fontId="0" fillId="11" borderId="30" xfId="0" applyFont="1" applyFill="1" applyBorder="1" applyAlignment="1" applyProtection="1">
      <alignment vertical="center" wrapText="1"/>
      <protection locked="0"/>
    </xf>
    <xf numFmtId="0" fontId="0" fillId="0" borderId="25" xfId="0" applyFont="1" applyBorder="1" applyAlignment="1">
      <alignment horizontal="left" wrapText="1"/>
    </xf>
    <xf numFmtId="0" fontId="0" fillId="0" borderId="26" xfId="0" applyFont="1" applyBorder="1" applyAlignment="1">
      <alignment horizontal="left" wrapText="1"/>
    </xf>
    <xf numFmtId="0" fontId="0" fillId="0" borderId="27" xfId="0" applyFont="1" applyBorder="1" applyAlignment="1">
      <alignment vertical="center" wrapText="1"/>
    </xf>
    <xf numFmtId="0" fontId="0" fillId="0" borderId="28" xfId="0" applyFont="1" applyBorder="1" applyAlignment="1">
      <alignment vertical="center" wrapText="1"/>
    </xf>
    <xf numFmtId="0" fontId="0" fillId="0" borderId="29" xfId="0" applyFont="1" applyBorder="1" applyAlignment="1">
      <alignment vertical="center" wrapText="1"/>
    </xf>
    <xf numFmtId="0" fontId="0" fillId="0" borderId="30" xfId="0" applyFont="1" applyBorder="1" applyAlignment="1">
      <alignment vertical="center" wrapText="1"/>
    </xf>
    <xf numFmtId="0" fontId="0" fillId="0" borderId="25" xfId="0" applyFont="1" applyBorder="1" applyAlignment="1">
      <alignment horizontal="left" vertical="center" wrapText="1"/>
    </xf>
    <xf numFmtId="0" fontId="0" fillId="0" borderId="31" xfId="0" applyFont="1" applyBorder="1" applyAlignment="1">
      <alignment horizontal="left" vertical="center" wrapText="1"/>
    </xf>
    <xf numFmtId="0" fontId="0" fillId="0" borderId="32" xfId="0" applyFont="1" applyBorder="1" applyAlignment="1">
      <alignment horizontal="left" vertical="center" wrapText="1"/>
    </xf>
    <xf numFmtId="0" fontId="8" fillId="10" borderId="13" xfId="0" applyFont="1" applyFill="1" applyBorder="1" applyAlignment="1">
      <alignment horizontal="left" vertical="center" wrapText="1"/>
    </xf>
    <xf numFmtId="0" fontId="0" fillId="10" borderId="14" xfId="0" applyFont="1" applyFill="1" applyBorder="1" applyAlignment="1">
      <alignment horizontal="left" vertical="center" wrapText="1"/>
    </xf>
    <xf numFmtId="0" fontId="0" fillId="10" borderId="15" xfId="0" applyFont="1" applyFill="1" applyBorder="1" applyAlignment="1">
      <alignment horizontal="left" vertical="center" wrapText="1"/>
    </xf>
    <xf numFmtId="0" fontId="5" fillId="0" borderId="13" xfId="0" applyFont="1" applyBorder="1" applyAlignment="1">
      <alignment vertical="center" wrapText="1"/>
    </xf>
    <xf numFmtId="0" fontId="5" fillId="0" borderId="16" xfId="0" applyFont="1" applyBorder="1" applyAlignment="1">
      <alignment vertical="center" wrapText="1"/>
    </xf>
    <xf numFmtId="0" fontId="5" fillId="0" borderId="18" xfId="0" applyFont="1" applyBorder="1" applyAlignment="1">
      <alignment vertical="center" wrapText="1"/>
    </xf>
    <xf numFmtId="0" fontId="0" fillId="0" borderId="27" xfId="0" applyFont="1" applyBorder="1" applyAlignment="1">
      <alignment horizontal="left" vertical="center" wrapText="1"/>
    </xf>
    <xf numFmtId="0" fontId="0" fillId="0" borderId="33" xfId="0" applyFont="1" applyBorder="1" applyAlignment="1">
      <alignment horizontal="left" vertical="center" wrapText="1"/>
    </xf>
    <xf numFmtId="0" fontId="0" fillId="0" borderId="34" xfId="0" applyFont="1" applyBorder="1" applyAlignment="1">
      <alignment horizontal="left" vertical="center" wrapText="1"/>
    </xf>
    <xf numFmtId="16" fontId="0" fillId="0" borderId="29" xfId="0" applyNumberFormat="1" applyFont="1" applyBorder="1" applyAlignment="1" applyProtection="1">
      <alignment horizontal="left" vertical="center" wrapText="1"/>
      <protection locked="0"/>
    </xf>
    <xf numFmtId="0" fontId="0" fillId="0" borderId="35" xfId="0" applyFont="1" applyBorder="1" applyAlignment="1" applyProtection="1">
      <alignment horizontal="left" vertical="center" wrapText="1"/>
      <protection locked="0"/>
    </xf>
    <xf numFmtId="0" fontId="0" fillId="0" borderId="36" xfId="0" applyFont="1" applyBorder="1" applyAlignment="1" applyProtection="1">
      <alignment horizontal="left" vertical="center" wrapText="1"/>
      <protection locked="0"/>
    </xf>
    <xf numFmtId="0" fontId="11" fillId="4" borderId="38" xfId="0" applyFont="1" applyFill="1" applyBorder="1" applyAlignment="1">
      <alignment horizontal="center" vertical="center" wrapText="1"/>
    </xf>
    <xf numFmtId="0" fontId="11" fillId="4" borderId="40" xfId="0" applyFont="1" applyFill="1" applyBorder="1" applyAlignment="1">
      <alignment horizontal="center" vertical="center" wrapText="1"/>
    </xf>
    <xf numFmtId="0" fontId="8" fillId="4" borderId="38" xfId="0" applyFont="1" applyFill="1" applyBorder="1" applyAlignment="1">
      <alignment horizontal="center" vertical="center" wrapText="1"/>
    </xf>
    <xf numFmtId="0" fontId="8" fillId="4" borderId="40" xfId="0" applyFont="1" applyFill="1" applyBorder="1" applyAlignment="1">
      <alignment horizontal="center" vertical="center" wrapText="1"/>
    </xf>
    <xf numFmtId="0" fontId="1" fillId="0" borderId="13" xfId="0" applyFont="1" applyBorder="1" applyAlignment="1" applyProtection="1">
      <alignment horizontal="center" vertical="center" wrapText="1"/>
      <protection hidden="1"/>
    </xf>
    <xf numFmtId="0" fontId="1" fillId="0" borderId="14" xfId="0" applyFont="1" applyBorder="1" applyAlignment="1" applyProtection="1">
      <alignment horizontal="center" vertical="center" wrapText="1"/>
      <protection hidden="1"/>
    </xf>
    <xf numFmtId="0" fontId="1" fillId="0" borderId="15" xfId="0" applyFont="1" applyBorder="1" applyAlignment="1" applyProtection="1">
      <alignment horizontal="center" vertical="center" wrapText="1"/>
      <protection hidden="1"/>
    </xf>
    <xf numFmtId="0" fontId="3" fillId="10" borderId="16" xfId="0" applyFont="1" applyFill="1" applyBorder="1" applyAlignment="1" applyProtection="1">
      <alignment horizontal="center" vertical="center" wrapText="1"/>
      <protection hidden="1"/>
    </xf>
    <xf numFmtId="0" fontId="1" fillId="10" borderId="9" xfId="0" applyFont="1" applyFill="1" applyBorder="1" applyAlignment="1" applyProtection="1">
      <alignment horizontal="center" vertical="center" wrapText="1"/>
      <protection hidden="1"/>
    </xf>
    <xf numFmtId="0" fontId="1" fillId="10" borderId="17" xfId="0" applyFont="1" applyFill="1" applyBorder="1" applyAlignment="1" applyProtection="1">
      <alignment horizontal="center" vertical="center" wrapText="1"/>
      <protection hidden="1"/>
    </xf>
    <xf numFmtId="0" fontId="3" fillId="10" borderId="18" xfId="0" applyFont="1" applyFill="1" applyBorder="1" applyAlignment="1" applyProtection="1">
      <alignment horizontal="center" vertical="center" wrapText="1"/>
      <protection hidden="1"/>
    </xf>
    <xf numFmtId="0" fontId="1" fillId="10" borderId="19" xfId="0" applyFont="1" applyFill="1" applyBorder="1" applyAlignment="1" applyProtection="1">
      <alignment horizontal="center" vertical="center" wrapText="1"/>
      <protection hidden="1"/>
    </xf>
    <xf numFmtId="0" fontId="1" fillId="10" borderId="20" xfId="0" applyFont="1" applyFill="1" applyBorder="1" applyAlignment="1" applyProtection="1">
      <alignment horizontal="center" vertical="center" wrapText="1"/>
      <protection hidden="1"/>
    </xf>
    <xf numFmtId="0" fontId="0" fillId="0" borderId="16" xfId="0" applyFont="1" applyBorder="1" applyAlignment="1" applyProtection="1">
      <alignment horizontal="left" vertical="center" wrapText="1"/>
      <protection locked="0"/>
    </xf>
    <xf numFmtId="0" fontId="0" fillId="0" borderId="9" xfId="0" applyFont="1" applyBorder="1" applyAlignment="1" applyProtection="1">
      <alignment horizontal="left" vertical="center" wrapText="1"/>
      <protection locked="0"/>
    </xf>
    <xf numFmtId="0" fontId="0" fillId="0" borderId="17" xfId="0" applyFont="1" applyBorder="1" applyAlignment="1" applyProtection="1">
      <alignment horizontal="left" vertical="center" wrapText="1"/>
      <protection locked="0"/>
    </xf>
    <xf numFmtId="0" fontId="0" fillId="0" borderId="19" xfId="0" applyFont="1" applyBorder="1" applyAlignment="1" applyProtection="1">
      <alignment horizontal="left" vertical="center" wrapText="1"/>
      <protection locked="0"/>
    </xf>
    <xf numFmtId="0" fontId="0" fillId="0" borderId="20" xfId="0" applyFont="1" applyBorder="1" applyAlignment="1" applyProtection="1">
      <alignment horizontal="left" vertical="center" wrapText="1"/>
      <protection locked="0"/>
    </xf>
    <xf numFmtId="0" fontId="0" fillId="0" borderId="18" xfId="0" applyFont="1" applyBorder="1" applyAlignment="1" applyProtection="1">
      <alignment horizontal="left" vertical="center" wrapText="1"/>
      <protection locked="0"/>
    </xf>
    <xf numFmtId="0" fontId="8" fillId="5" borderId="22" xfId="0" applyFont="1" applyFill="1" applyBorder="1" applyAlignment="1" applyProtection="1">
      <alignment horizontal="right" vertical="center" wrapText="1"/>
    </xf>
    <xf numFmtId="0" fontId="0" fillId="0" borderId="8" xfId="0" applyFont="1" applyBorder="1" applyAlignment="1">
      <alignment horizontal="left" vertical="center" wrapText="1"/>
    </xf>
    <xf numFmtId="0" fontId="0" fillId="0" borderId="0" xfId="0" applyFont="1" applyBorder="1" applyAlignment="1">
      <alignment horizontal="left" vertical="center" wrapText="1"/>
    </xf>
    <xf numFmtId="0" fontId="11" fillId="5" borderId="21" xfId="0" applyFont="1" applyFill="1" applyBorder="1" applyAlignment="1">
      <alignment horizontal="left" vertical="center" wrapText="1"/>
    </xf>
    <xf numFmtId="0" fontId="11" fillId="5" borderId="22" xfId="0" applyFont="1" applyFill="1" applyBorder="1" applyAlignment="1">
      <alignment horizontal="left" vertical="center" wrapText="1"/>
    </xf>
    <xf numFmtId="0" fontId="11" fillId="5" borderId="18" xfId="0" applyFont="1" applyFill="1" applyBorder="1" applyAlignment="1">
      <alignment horizontal="left" vertical="center" wrapText="1"/>
    </xf>
    <xf numFmtId="0" fontId="11" fillId="5" borderId="19" xfId="0" applyFont="1" applyFill="1" applyBorder="1" applyAlignment="1">
      <alignment horizontal="left" vertical="center" wrapText="1"/>
    </xf>
    <xf numFmtId="0" fontId="8" fillId="5" borderId="19" xfId="0" applyFont="1" applyFill="1" applyBorder="1" applyAlignment="1" applyProtection="1">
      <alignment horizontal="right" vertical="center" wrapText="1"/>
      <protection locked="0"/>
    </xf>
    <xf numFmtId="0" fontId="8" fillId="7" borderId="14" xfId="0" applyFont="1" applyFill="1" applyBorder="1" applyAlignment="1">
      <alignment vertical="center" wrapText="1"/>
    </xf>
    <xf numFmtId="0" fontId="8" fillId="7" borderId="15" xfId="0" applyFont="1" applyFill="1" applyBorder="1" applyAlignment="1">
      <alignment vertical="center" wrapText="1"/>
    </xf>
    <xf numFmtId="0" fontId="5" fillId="0" borderId="9" xfId="0" applyFont="1" applyBorder="1" applyAlignment="1">
      <alignment horizontal="center" vertical="center" wrapText="1"/>
    </xf>
    <xf numFmtId="0" fontId="5" fillId="0" borderId="19" xfId="0" applyFont="1" applyBorder="1" applyAlignment="1">
      <alignment horizontal="center" vertical="center" wrapText="1"/>
    </xf>
    <xf numFmtId="0" fontId="0" fillId="0" borderId="9"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20" xfId="0" applyFont="1" applyBorder="1" applyAlignment="1">
      <alignment horizontal="center" vertical="center" wrapText="1"/>
    </xf>
    <xf numFmtId="0" fontId="11" fillId="4" borderId="9"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1" fillId="10" borderId="19" xfId="0" applyFont="1" applyFill="1" applyBorder="1" applyAlignment="1">
      <alignment wrapText="1"/>
    </xf>
    <xf numFmtId="0" fontId="1" fillId="10" borderId="20" xfId="0" applyFont="1" applyFill="1" applyBorder="1" applyAlignment="1">
      <alignment wrapText="1"/>
    </xf>
    <xf numFmtId="0" fontId="8" fillId="7" borderId="11" xfId="0" applyFont="1" applyFill="1" applyBorder="1" applyAlignment="1">
      <alignment vertical="center" wrapText="1"/>
    </xf>
    <xf numFmtId="0" fontId="8" fillId="7" borderId="12" xfId="0" applyFont="1" applyFill="1" applyBorder="1" applyAlignment="1">
      <alignment vertical="center" wrapText="1"/>
    </xf>
    <xf numFmtId="0" fontId="8" fillId="7" borderId="10" xfId="0" applyFont="1" applyFill="1" applyBorder="1" applyAlignment="1">
      <alignment vertical="center" wrapText="1"/>
    </xf>
    <xf numFmtId="0" fontId="5" fillId="0" borderId="16" xfId="0" applyFont="1" applyBorder="1" applyAlignment="1">
      <alignment horizontal="left" wrapText="1"/>
    </xf>
    <xf numFmtId="0" fontId="5" fillId="0" borderId="18" xfId="0" applyFont="1" applyBorder="1" applyAlignment="1">
      <alignment horizontal="left" wrapText="1"/>
    </xf>
    <xf numFmtId="0" fontId="0" fillId="0" borderId="8" xfId="0" applyFont="1" applyBorder="1" applyAlignment="1">
      <alignment vertical="center" wrapText="1"/>
    </xf>
    <xf numFmtId="0" fontId="0" fillId="0" borderId="0" xfId="0" applyFont="1" applyBorder="1" applyAlignment="1">
      <alignment vertical="center" wrapText="1"/>
    </xf>
    <xf numFmtId="0" fontId="0" fillId="0" borderId="16" xfId="0" applyFont="1" applyBorder="1" applyAlignment="1" applyProtection="1">
      <alignment vertical="center" wrapText="1"/>
      <protection locked="0"/>
    </xf>
    <xf numFmtId="0" fontId="0" fillId="0" borderId="9" xfId="0" applyFont="1" applyBorder="1" applyAlignment="1" applyProtection="1">
      <alignment vertical="center" wrapText="1"/>
      <protection locked="0"/>
    </xf>
    <xf numFmtId="0" fontId="0" fillId="0" borderId="9" xfId="0" applyFont="1" applyBorder="1" applyAlignment="1" applyProtection="1">
      <alignment wrapText="1"/>
      <protection locked="0"/>
    </xf>
    <xf numFmtId="0" fontId="0" fillId="0" borderId="17" xfId="0" applyFont="1" applyBorder="1" applyAlignment="1" applyProtection="1">
      <alignment wrapText="1"/>
      <protection locked="0"/>
    </xf>
    <xf numFmtId="0" fontId="0" fillId="0" borderId="19" xfId="0" applyFont="1" applyBorder="1" applyAlignment="1" applyProtection="1">
      <alignment wrapText="1"/>
      <protection locked="0"/>
    </xf>
    <xf numFmtId="0" fontId="0" fillId="0" borderId="20" xfId="0" applyFont="1" applyBorder="1" applyAlignment="1" applyProtection="1">
      <alignment wrapText="1"/>
      <protection locked="0"/>
    </xf>
    <xf numFmtId="0" fontId="0" fillId="0" borderId="18" xfId="0" applyFont="1" applyBorder="1" applyAlignment="1" applyProtection="1">
      <alignment vertical="center" wrapText="1"/>
      <protection locked="0"/>
    </xf>
    <xf numFmtId="0" fontId="0" fillId="0" borderId="19" xfId="0" applyFont="1" applyBorder="1" applyAlignment="1" applyProtection="1">
      <alignment vertical="center" wrapText="1"/>
      <protection locked="0"/>
    </xf>
    <xf numFmtId="0" fontId="8" fillId="5" borderId="14" xfId="0" applyFont="1" applyFill="1" applyBorder="1" applyAlignment="1">
      <alignment horizontal="right" vertical="center" wrapText="1"/>
    </xf>
    <xf numFmtId="0" fontId="0" fillId="0" borderId="26" xfId="0" applyFont="1" applyBorder="1" applyAlignment="1">
      <alignment horizontal="left" vertical="center" wrapText="1"/>
    </xf>
    <xf numFmtId="0" fontId="11" fillId="5" borderId="18" xfId="0" applyFont="1" applyFill="1" applyBorder="1" applyAlignment="1">
      <alignment horizontal="right" vertical="center" wrapText="1"/>
    </xf>
    <xf numFmtId="0" fontId="11" fillId="5" borderId="19" xfId="0" applyFont="1" applyFill="1" applyBorder="1" applyAlignment="1">
      <alignment horizontal="right" vertical="center" wrapText="1"/>
    </xf>
    <xf numFmtId="0" fontId="5" fillId="0" borderId="13" xfId="0" applyFont="1" applyBorder="1" applyAlignment="1">
      <alignment horizontal="left" vertical="center" wrapText="1"/>
    </xf>
    <xf numFmtId="0" fontId="5" fillId="0" borderId="16" xfId="0" applyFont="1" applyBorder="1" applyAlignment="1">
      <alignment horizontal="left" vertical="center" wrapText="1"/>
    </xf>
    <xf numFmtId="0" fontId="5" fillId="0" borderId="18" xfId="0" applyFont="1" applyBorder="1" applyAlignment="1">
      <alignment horizontal="left" vertical="center" wrapText="1"/>
    </xf>
    <xf numFmtId="0" fontId="5" fillId="0" borderId="37" xfId="0" applyFont="1" applyBorder="1" applyAlignment="1">
      <alignment horizontal="left" vertical="center" wrapText="1"/>
    </xf>
    <xf numFmtId="0" fontId="11" fillId="5" borderId="13" xfId="0" applyFont="1" applyFill="1" applyBorder="1" applyAlignment="1">
      <alignment horizontal="right" vertical="center" wrapText="1"/>
    </xf>
    <xf numFmtId="0" fontId="11" fillId="5" borderId="14" xfId="0" applyFont="1" applyFill="1" applyBorder="1" applyAlignment="1">
      <alignment horizontal="right" vertical="center" wrapText="1"/>
    </xf>
    <xf numFmtId="0" fontId="1" fillId="0" borderId="13" xfId="0" applyFont="1" applyBorder="1" applyAlignment="1">
      <alignment horizontal="center" vertical="center" wrapText="1"/>
    </xf>
    <xf numFmtId="0" fontId="1" fillId="0" borderId="14" xfId="0" applyFont="1" applyBorder="1" applyAlignment="1">
      <alignment wrapText="1"/>
    </xf>
    <xf numFmtId="0" fontId="1" fillId="0" borderId="15" xfId="0" applyFont="1" applyBorder="1" applyAlignment="1">
      <alignment wrapText="1"/>
    </xf>
    <xf numFmtId="0" fontId="3" fillId="10" borderId="16" xfId="0" applyFont="1" applyFill="1" applyBorder="1" applyAlignment="1">
      <alignment horizontal="center" vertical="center" wrapText="1"/>
    </xf>
    <xf numFmtId="0" fontId="1" fillId="10" borderId="9" xfId="0" applyFont="1" applyFill="1" applyBorder="1" applyAlignment="1">
      <alignment wrapText="1"/>
    </xf>
    <xf numFmtId="0" fontId="1" fillId="10" borderId="17" xfId="0" applyFont="1" applyFill="1" applyBorder="1" applyAlignment="1">
      <alignment wrapText="1"/>
    </xf>
    <xf numFmtId="0" fontId="0" fillId="0" borderId="9" xfId="0" applyFont="1" applyBorder="1" applyAlignment="1" applyProtection="1">
      <alignment horizontal="center" wrapText="1"/>
      <protection locked="0"/>
    </xf>
    <xf numFmtId="0" fontId="0" fillId="0" borderId="17" xfId="0" applyFont="1" applyBorder="1" applyAlignment="1" applyProtection="1">
      <alignment horizontal="center" wrapText="1"/>
      <protection locked="0"/>
    </xf>
    <xf numFmtId="0" fontId="0" fillId="0" borderId="19" xfId="0" applyFont="1" applyBorder="1" applyAlignment="1" applyProtection="1">
      <alignment horizontal="center" wrapText="1"/>
      <protection locked="0"/>
    </xf>
    <xf numFmtId="0" fontId="0" fillId="0" borderId="20" xfId="0" applyFont="1" applyBorder="1" applyAlignment="1" applyProtection="1">
      <alignment horizontal="center" wrapText="1"/>
      <protection locked="0"/>
    </xf>
    <xf numFmtId="0" fontId="8" fillId="10" borderId="14" xfId="0" applyFont="1" applyFill="1" applyBorder="1" applyAlignment="1">
      <alignment horizontal="left" vertical="center" wrapText="1"/>
    </xf>
    <xf numFmtId="0" fontId="11" fillId="5" borderId="22" xfId="0" applyFont="1" applyFill="1" applyBorder="1" applyAlignment="1">
      <alignment horizontal="right" vertical="center" wrapText="1"/>
    </xf>
    <xf numFmtId="0" fontId="8" fillId="5" borderId="22" xfId="0" applyFont="1" applyFill="1" applyBorder="1" applyAlignment="1">
      <alignment horizontal="right" vertical="center" wrapText="1"/>
    </xf>
    <xf numFmtId="0" fontId="8" fillId="5" borderId="9" xfId="0" applyFont="1" applyFill="1" applyBorder="1" applyAlignment="1" applyProtection="1">
      <alignment horizontal="right" vertical="center" wrapText="1"/>
      <protection locked="0"/>
    </xf>
    <xf numFmtId="0" fontId="11" fillId="5" borderId="9" xfId="0" applyFont="1" applyFill="1" applyBorder="1" applyAlignment="1">
      <alignment horizontal="right" vertical="center" wrapText="1"/>
    </xf>
    <xf numFmtId="0" fontId="0" fillId="0" borderId="5" xfId="0" applyFont="1" applyBorder="1" applyAlignment="1">
      <alignment vertical="center" wrapText="1"/>
    </xf>
    <xf numFmtId="0" fontId="0" fillId="0" borderId="4" xfId="0" applyFont="1" applyBorder="1" applyAlignment="1">
      <alignment vertical="center" wrapText="1"/>
    </xf>
    <xf numFmtId="0" fontId="0" fillId="0" borderId="27" xfId="0" applyFont="1" applyBorder="1" applyAlignment="1" applyProtection="1">
      <alignment horizontal="left" vertical="center" wrapText="1"/>
      <protection locked="0"/>
    </xf>
    <xf numFmtId="0" fontId="0" fillId="0" borderId="33" xfId="0" applyFont="1" applyBorder="1" applyAlignment="1" applyProtection="1">
      <alignment horizontal="left" vertical="center" wrapText="1"/>
      <protection locked="0"/>
    </xf>
    <xf numFmtId="0" fontId="0" fillId="0" borderId="34" xfId="0" applyFont="1" applyBorder="1" applyAlignment="1" applyProtection="1">
      <alignment horizontal="left" vertical="center" wrapText="1"/>
      <protection locked="0"/>
    </xf>
    <xf numFmtId="0" fontId="5" fillId="0" borderId="16" xfId="0" applyFont="1" applyBorder="1" applyAlignment="1">
      <alignment horizontal="center" vertical="center" wrapText="1"/>
    </xf>
    <xf numFmtId="0" fontId="5" fillId="0" borderId="18" xfId="0" applyFont="1" applyBorder="1" applyAlignment="1">
      <alignment horizontal="center" vertical="center" wrapText="1"/>
    </xf>
    <xf numFmtId="0" fontId="8" fillId="4" borderId="9"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0" fillId="0" borderId="14" xfId="0" applyBorder="1" applyAlignment="1">
      <alignment wrapText="1"/>
    </xf>
    <xf numFmtId="0" fontId="0" fillId="0" borderId="15" xfId="0" applyBorder="1" applyAlignment="1">
      <alignment wrapText="1"/>
    </xf>
    <xf numFmtId="0" fontId="0" fillId="10" borderId="9" xfId="0" applyFill="1" applyBorder="1" applyAlignment="1">
      <alignment wrapText="1"/>
    </xf>
    <xf numFmtId="0" fontId="0" fillId="10" borderId="17" xfId="0" applyFill="1" applyBorder="1" applyAlignment="1">
      <alignment wrapText="1"/>
    </xf>
    <xf numFmtId="0" fontId="0" fillId="10" borderId="19" xfId="0" applyFill="1" applyBorder="1" applyAlignment="1">
      <alignment wrapText="1"/>
    </xf>
    <xf numFmtId="0" fontId="0" fillId="10" borderId="20" xfId="0" applyFill="1" applyBorder="1" applyAlignment="1">
      <alignment wrapText="1"/>
    </xf>
    <xf numFmtId="0" fontId="8" fillId="7" borderId="14" xfId="0" applyFont="1" applyFill="1" applyBorder="1" applyAlignment="1">
      <alignment horizontal="left" vertical="center" wrapText="1"/>
    </xf>
    <xf numFmtId="0" fontId="8" fillId="7" borderId="15" xfId="0" applyFont="1" applyFill="1" applyBorder="1" applyAlignment="1">
      <alignment horizontal="left" vertical="center" wrapText="1"/>
    </xf>
    <xf numFmtId="0" fontId="11" fillId="5" borderId="13" xfId="0" applyFont="1" applyFill="1" applyBorder="1" applyAlignment="1">
      <alignment horizontal="left" vertical="center" wrapText="1"/>
    </xf>
    <xf numFmtId="0" fontId="11" fillId="5" borderId="14" xfId="0" applyFont="1" applyFill="1" applyBorder="1" applyAlignment="1">
      <alignment horizontal="left" vertical="center" wrapText="1"/>
    </xf>
    <xf numFmtId="0" fontId="0" fillId="0" borderId="29" xfId="0" applyFont="1" applyBorder="1" applyAlignment="1" applyProtection="1">
      <alignment horizontal="left" vertical="center" wrapText="1"/>
      <protection locked="0"/>
    </xf>
    <xf numFmtId="0" fontId="0" fillId="0" borderId="9" xfId="0" applyFont="1" applyBorder="1" applyAlignment="1" applyProtection="1">
      <protection locked="0"/>
    </xf>
    <xf numFmtId="0" fontId="0" fillId="0" borderId="17" xfId="0" applyFont="1" applyBorder="1" applyAlignment="1" applyProtection="1">
      <protection locked="0"/>
    </xf>
    <xf numFmtId="0" fontId="0" fillId="0" borderId="19" xfId="0" applyFont="1" applyBorder="1" applyAlignment="1" applyProtection="1">
      <protection locked="0"/>
    </xf>
    <xf numFmtId="0" fontId="0" fillId="0" borderId="20" xfId="0" applyFont="1" applyBorder="1" applyAlignment="1" applyProtection="1">
      <protection locked="0"/>
    </xf>
    <xf numFmtId="0" fontId="0" fillId="8" borderId="14" xfId="0" applyFont="1" applyFill="1" applyBorder="1" applyAlignment="1">
      <alignment vertical="center"/>
    </xf>
    <xf numFmtId="0" fontId="0" fillId="8" borderId="15" xfId="0" applyFont="1" applyFill="1" applyBorder="1" applyAlignment="1">
      <alignment vertical="center"/>
    </xf>
    <xf numFmtId="0" fontId="8" fillId="2" borderId="13" xfId="0" applyFont="1" applyFill="1" applyBorder="1" applyAlignment="1">
      <alignment vertical="center" wrapText="1"/>
    </xf>
    <xf numFmtId="0" fontId="0" fillId="0" borderId="14" xfId="0" applyFont="1" applyBorder="1" applyAlignment="1">
      <alignment vertical="center" wrapText="1"/>
    </xf>
    <xf numFmtId="0" fontId="11" fillId="7" borderId="6" xfId="0" applyFont="1" applyFill="1" applyBorder="1" applyAlignment="1">
      <alignment horizontal="right" vertical="center" wrapText="1"/>
    </xf>
    <xf numFmtId="0" fontId="11" fillId="7" borderId="3" xfId="0" applyFont="1" applyFill="1" applyBorder="1" applyAlignment="1">
      <alignment horizontal="right" vertical="center" wrapText="1"/>
    </xf>
    <xf numFmtId="0" fontId="11" fillId="7" borderId="2" xfId="0" applyFont="1" applyFill="1" applyBorder="1" applyAlignment="1">
      <alignment horizontal="right" vertical="center" wrapText="1"/>
    </xf>
    <xf numFmtId="0" fontId="8" fillId="7" borderId="6" xfId="0" applyFont="1" applyFill="1" applyBorder="1" applyAlignment="1">
      <alignment horizontal="right" vertical="center" wrapText="1"/>
    </xf>
    <xf numFmtId="0" fontId="8" fillId="7" borderId="3" xfId="0" applyFont="1" applyFill="1" applyBorder="1" applyAlignment="1">
      <alignment horizontal="right" vertical="center" wrapText="1"/>
    </xf>
    <xf numFmtId="0" fontId="8" fillId="7" borderId="2" xfId="0" applyFont="1" applyFill="1" applyBorder="1" applyAlignment="1">
      <alignment horizontal="right" vertical="center" wrapText="1"/>
    </xf>
    <xf numFmtId="0" fontId="8" fillId="3" borderId="14" xfId="0" applyFont="1" applyFill="1" applyBorder="1" applyAlignment="1">
      <alignment vertical="center" wrapText="1"/>
    </xf>
    <xf numFmtId="0" fontId="8" fillId="3" borderId="15" xfId="0" applyFont="1" applyFill="1" applyBorder="1" applyAlignment="1">
      <alignment vertical="center" wrapText="1"/>
    </xf>
    <xf numFmtId="0" fontId="0" fillId="0" borderId="14" xfId="0" applyBorder="1"/>
    <xf numFmtId="0" fontId="0" fillId="0" borderId="15" xfId="0" applyBorder="1"/>
    <xf numFmtId="0" fontId="3" fillId="2" borderId="16" xfId="0" applyFont="1" applyFill="1" applyBorder="1" applyAlignment="1">
      <alignment horizontal="center" vertical="center" wrapText="1"/>
    </xf>
    <xf numFmtId="0" fontId="0" fillId="0" borderId="9" xfId="0" applyBorder="1"/>
    <xf numFmtId="0" fontId="0" fillId="0" borderId="17" xfId="0" applyBorder="1"/>
    <xf numFmtId="0" fontId="3" fillId="2" borderId="18" xfId="0" applyFont="1" applyFill="1" applyBorder="1" applyAlignment="1">
      <alignment horizontal="center" vertical="center" wrapText="1"/>
    </xf>
    <xf numFmtId="0" fontId="0" fillId="0" borderId="19" xfId="0" applyBorder="1"/>
    <xf numFmtId="0" fontId="0" fillId="0" borderId="20" xfId="0" applyBorder="1"/>
    <xf numFmtId="0" fontId="8" fillId="3" borderId="14" xfId="0" applyFont="1" applyFill="1" applyBorder="1" applyAlignment="1">
      <alignment horizontal="right" vertical="center" wrapText="1"/>
    </xf>
    <xf numFmtId="0" fontId="8" fillId="3" borderId="19" xfId="0" applyFont="1" applyFill="1" applyBorder="1" applyAlignment="1" applyProtection="1">
      <alignment horizontal="right" vertical="center" wrapText="1"/>
      <protection locked="0"/>
    </xf>
    <xf numFmtId="0" fontId="8" fillId="5" borderId="14" xfId="0" applyFont="1" applyFill="1" applyBorder="1" applyAlignment="1">
      <alignment vertical="center" wrapText="1"/>
    </xf>
    <xf numFmtId="0" fontId="8" fillId="5" borderId="15" xfId="0" applyFont="1" applyFill="1" applyBorder="1" applyAlignment="1">
      <alignment vertical="center" wrapText="1"/>
    </xf>
    <xf numFmtId="0" fontId="11" fillId="3" borderId="13" xfId="0" applyFont="1" applyFill="1" applyBorder="1" applyAlignment="1">
      <alignment horizontal="right" vertical="center" wrapText="1"/>
    </xf>
    <xf numFmtId="0" fontId="11" fillId="3" borderId="14" xfId="0" applyFont="1" applyFill="1" applyBorder="1" applyAlignment="1">
      <alignment horizontal="right" vertical="center" wrapText="1"/>
    </xf>
    <xf numFmtId="0" fontId="11" fillId="3" borderId="18" xfId="0" applyFont="1" applyFill="1" applyBorder="1" applyAlignment="1">
      <alignment horizontal="right" vertical="center" wrapText="1"/>
    </xf>
    <xf numFmtId="0" fontId="11" fillId="3" borderId="19" xfId="0" applyFont="1" applyFill="1" applyBorder="1" applyAlignment="1">
      <alignment horizontal="right" vertical="center" wrapText="1"/>
    </xf>
    <xf numFmtId="0" fontId="3" fillId="9" borderId="16" xfId="0" applyFont="1" applyFill="1" applyBorder="1" applyAlignment="1">
      <alignment horizontal="center" vertical="center" wrapText="1"/>
    </xf>
    <xf numFmtId="0" fontId="0" fillId="9" borderId="9" xfId="0" applyFill="1" applyBorder="1" applyAlignment="1">
      <alignment wrapText="1"/>
    </xf>
    <xf numFmtId="0" fontId="0" fillId="9" borderId="17" xfId="0" applyFill="1" applyBorder="1" applyAlignment="1">
      <alignment wrapText="1"/>
    </xf>
    <xf numFmtId="0" fontId="3" fillId="9" borderId="18" xfId="0" applyFont="1" applyFill="1" applyBorder="1" applyAlignment="1">
      <alignment horizontal="center" vertical="center" wrapText="1"/>
    </xf>
    <xf numFmtId="0" fontId="0" fillId="9" borderId="19" xfId="0" applyFill="1" applyBorder="1" applyAlignment="1">
      <alignment wrapText="1"/>
    </xf>
    <xf numFmtId="0" fontId="0" fillId="9" borderId="20" xfId="0" applyFill="1" applyBorder="1" applyAlignment="1">
      <alignment wrapText="1"/>
    </xf>
    <xf numFmtId="0" fontId="8" fillId="3" borderId="14" xfId="0" applyFont="1" applyFill="1" applyBorder="1" applyAlignment="1">
      <alignment horizontal="left" vertical="center" wrapText="1"/>
    </xf>
    <xf numFmtId="0" fontId="8" fillId="3" borderId="15" xfId="0" applyFont="1" applyFill="1" applyBorder="1" applyAlignment="1">
      <alignment horizontal="left" vertical="center" wrapText="1"/>
    </xf>
    <xf numFmtId="0" fontId="8" fillId="5" borderId="14" xfId="0" applyFont="1" applyFill="1" applyBorder="1" applyAlignment="1" applyProtection="1">
      <alignment vertical="center" wrapText="1"/>
    </xf>
    <xf numFmtId="0" fontId="8" fillId="5" borderId="15" xfId="0" applyFont="1" applyFill="1" applyBorder="1" applyAlignment="1" applyProtection="1">
      <alignment vertical="center" wrapText="1"/>
    </xf>
    <xf numFmtId="0" fontId="8" fillId="3" borderId="44" xfId="0" applyFont="1" applyFill="1" applyBorder="1" applyAlignment="1">
      <alignment horizontal="right" vertical="center" wrapText="1"/>
    </xf>
    <xf numFmtId="0" fontId="8" fillId="3" borderId="12" xfId="0" applyFont="1" applyFill="1" applyBorder="1" applyAlignment="1">
      <alignment horizontal="right" vertical="center" wrapText="1"/>
    </xf>
    <xf numFmtId="0" fontId="8" fillId="3" borderId="45" xfId="0" applyFont="1" applyFill="1" applyBorder="1" applyAlignment="1">
      <alignment horizontal="right" vertical="center" wrapText="1"/>
    </xf>
    <xf numFmtId="0" fontId="8" fillId="3" borderId="27" xfId="0" applyFont="1" applyFill="1" applyBorder="1" applyAlignment="1" applyProtection="1">
      <alignment horizontal="right" vertical="center" wrapText="1"/>
      <protection locked="0"/>
    </xf>
    <xf numFmtId="0" fontId="8" fillId="3" borderId="33" xfId="0" applyFont="1" applyFill="1" applyBorder="1" applyAlignment="1" applyProtection="1">
      <alignment horizontal="right" vertical="center" wrapText="1"/>
      <protection locked="0"/>
    </xf>
    <xf numFmtId="0" fontId="8" fillId="3" borderId="28" xfId="0" applyFont="1" applyFill="1" applyBorder="1" applyAlignment="1" applyProtection="1">
      <alignment horizontal="right" vertical="center" wrapText="1"/>
      <protection locked="0"/>
    </xf>
    <xf numFmtId="0" fontId="8" fillId="9" borderId="13" xfId="0" applyFont="1" applyFill="1" applyBorder="1" applyAlignment="1">
      <alignment vertical="center" wrapText="1"/>
    </xf>
    <xf numFmtId="0" fontId="0" fillId="9" borderId="14" xfId="0" applyFont="1" applyFill="1" applyBorder="1" applyAlignment="1">
      <alignment vertical="center" wrapText="1"/>
    </xf>
    <xf numFmtId="0" fontId="0" fillId="9" borderId="14" xfId="0" applyFont="1" applyFill="1" applyBorder="1" applyAlignment="1">
      <alignment vertical="center"/>
    </xf>
    <xf numFmtId="0" fontId="0" fillId="9" borderId="15" xfId="0" applyFont="1" applyFill="1" applyBorder="1" applyAlignment="1">
      <alignment vertical="center"/>
    </xf>
    <xf numFmtId="0" fontId="5" fillId="0" borderId="41" xfId="0" applyFont="1" applyBorder="1" applyAlignment="1">
      <alignment horizontal="left" vertical="center" wrapText="1"/>
    </xf>
    <xf numFmtId="0" fontId="5" fillId="0" borderId="42" xfId="0" applyFont="1" applyBorder="1" applyAlignment="1">
      <alignment horizontal="left" vertical="center" wrapText="1"/>
    </xf>
    <xf numFmtId="0" fontId="5" fillId="0" borderId="43" xfId="0" applyFont="1" applyBorder="1" applyAlignment="1">
      <alignment horizontal="left" vertical="center" wrapText="1"/>
    </xf>
    <xf numFmtId="0" fontId="22" fillId="0" borderId="0" xfId="0" applyFont="1" applyAlignment="1">
      <alignment horizontal="left" vertical="center" wrapText="1"/>
    </xf>
  </cellXfs>
  <cellStyles count="25">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Normal" xfId="0" builtinId="0"/>
  </cellStyles>
  <dxfs count="0"/>
  <tableStyles count="0" defaultTableStyle="TableStyleMedium2" defaultPivotStyle="PivotStyleLight16"/>
  <colors>
    <mruColors>
      <color rgb="FF9999FF"/>
      <color rgb="FF9966FF"/>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4"/>
  <sheetViews>
    <sheetView tabSelected="1" topLeftCell="A7" workbookViewId="0">
      <selection activeCell="B7" sqref="B7:C7"/>
    </sheetView>
  </sheetViews>
  <sheetFormatPr baseColWidth="10" defaultColWidth="11.140625" defaultRowHeight="15" x14ac:dyDescent="0.25"/>
  <cols>
    <col min="1" max="1" width="34.85546875" style="10" customWidth="1"/>
    <col min="2" max="2" width="30.28515625" style="10" customWidth="1"/>
    <col min="3" max="3" width="32.42578125" style="10" customWidth="1"/>
    <col min="4" max="4" width="28.140625" style="10" customWidth="1"/>
    <col min="5" max="5" width="29.42578125" style="10" customWidth="1"/>
    <col min="6" max="6" width="32.7109375" style="10" customWidth="1"/>
    <col min="7" max="8" width="11.140625" style="78"/>
    <col min="9" max="16384" width="11.140625" style="10"/>
  </cols>
  <sheetData>
    <row r="2" spans="1:10" ht="15.75" thickBot="1" x14ac:dyDescent="0.3"/>
    <row r="3" spans="1:10" ht="32.25" thickBot="1" x14ac:dyDescent="0.3">
      <c r="A3" s="127" t="s">
        <v>415</v>
      </c>
      <c r="B3" s="128"/>
      <c r="C3" s="128"/>
      <c r="D3" s="128"/>
      <c r="E3" s="128"/>
      <c r="F3" s="129"/>
    </row>
    <row r="4" spans="1:10" ht="15.75" thickBot="1" x14ac:dyDescent="0.3">
      <c r="A4" s="103"/>
      <c r="B4" s="103"/>
      <c r="C4" s="103"/>
      <c r="D4" s="103"/>
      <c r="E4" s="103"/>
      <c r="F4" s="103"/>
    </row>
    <row r="5" spans="1:10" ht="21.75" thickBot="1" x14ac:dyDescent="0.3">
      <c r="A5" s="130" t="s">
        <v>214</v>
      </c>
      <c r="B5" s="131"/>
      <c r="C5" s="131"/>
      <c r="D5" s="131"/>
      <c r="E5" s="131"/>
      <c r="F5" s="132"/>
    </row>
    <row r="6" spans="1:10" ht="56.85" customHeight="1" thickBot="1" x14ac:dyDescent="0.3">
      <c r="J6" s="10" t="str">
        <f>(IF(ISBLANK(D2),"",""))</f>
        <v/>
      </c>
    </row>
    <row r="7" spans="1:10" ht="30" customHeight="1" x14ac:dyDescent="0.25">
      <c r="A7" s="95" t="s">
        <v>0</v>
      </c>
      <c r="B7" s="141"/>
      <c r="C7" s="142"/>
      <c r="D7" s="96" t="s">
        <v>1</v>
      </c>
      <c r="E7" s="123"/>
      <c r="F7" s="124"/>
    </row>
    <row r="8" spans="1:10" ht="30" customHeight="1" x14ac:dyDescent="0.25">
      <c r="A8" s="97" t="s">
        <v>2</v>
      </c>
      <c r="B8" s="143"/>
      <c r="C8" s="144"/>
      <c r="D8" s="42"/>
      <c r="E8" s="101"/>
      <c r="F8" s="98"/>
    </row>
    <row r="9" spans="1:10" ht="30" customHeight="1" thickBot="1" x14ac:dyDescent="0.3">
      <c r="A9" s="99" t="s">
        <v>3</v>
      </c>
      <c r="B9" s="145"/>
      <c r="C9" s="146"/>
      <c r="D9" s="59"/>
      <c r="E9" s="125"/>
      <c r="F9" s="126"/>
    </row>
    <row r="10" spans="1:10" ht="30" customHeight="1" thickBot="1" x14ac:dyDescent="0.3">
      <c r="A10" s="9"/>
    </row>
    <row r="11" spans="1:10" ht="39.950000000000003" customHeight="1" x14ac:dyDescent="0.25">
      <c r="A11" s="136" t="s">
        <v>198</v>
      </c>
      <c r="B11" s="133" t="s">
        <v>199</v>
      </c>
      <c r="C11" s="133"/>
      <c r="D11" s="133" t="s">
        <v>200</v>
      </c>
      <c r="E11" s="76" t="s">
        <v>201</v>
      </c>
      <c r="F11" s="77" t="str">
        <f t="array" ref="F11:H11">IF(ISBLANK('E2 Dossier'!D34:F34),"",'E2 Dossier'!D34:F34)</f>
        <v/>
      </c>
      <c r="G11" s="78" t="str">
        <v/>
      </c>
      <c r="H11" s="78" t="str">
        <v/>
      </c>
    </row>
    <row r="12" spans="1:10" ht="39.950000000000003" customHeight="1" x14ac:dyDescent="0.25">
      <c r="A12" s="137"/>
      <c r="B12" s="134"/>
      <c r="C12" s="134"/>
      <c r="D12" s="134"/>
      <c r="E12" s="79" t="s">
        <v>202</v>
      </c>
      <c r="F12" s="80" t="str">
        <f t="array" ref="F12:H12">IF(ISBLANK('E2 Oral'!D26:F26),"",'E2 Oral'!D26:F26)</f>
        <v/>
      </c>
      <c r="G12" s="78" t="str">
        <v/>
      </c>
      <c r="H12" s="78" t="str">
        <v/>
      </c>
    </row>
    <row r="13" spans="1:10" ht="39.950000000000003" customHeight="1" x14ac:dyDescent="0.25">
      <c r="A13" s="137"/>
      <c r="B13" s="134"/>
      <c r="C13" s="134"/>
      <c r="D13" s="134"/>
      <c r="E13" s="79" t="s">
        <v>203</v>
      </c>
      <c r="F13" s="80" t="str">
        <f>IF(_xlfn.XOR(IF(ISBLANK('E2 PFMP Enfants'!D48),1,0),IF(ISBLANK('E2 PFMP PA'!D50),1,0)),'E2 PFMP Enfants'!D48+'E2 PFMP PA'!D50,"")</f>
        <v/>
      </c>
      <c r="H13" s="78" t="str">
        <f>F13</f>
        <v/>
      </c>
    </row>
    <row r="14" spans="1:10" ht="39.950000000000003" customHeight="1" thickBot="1" x14ac:dyDescent="0.3">
      <c r="A14" s="138"/>
      <c r="B14" s="135"/>
      <c r="C14" s="135"/>
      <c r="D14" s="135"/>
      <c r="E14" s="81" t="s">
        <v>204</v>
      </c>
      <c r="F14" s="82" t="str">
        <f>IF(AND(F11&lt;&gt;"",F12&lt;&gt;"",F13&lt;&gt;""),SUM(F11:F13),"")</f>
        <v/>
      </c>
    </row>
    <row r="15" spans="1:10" ht="39.950000000000003" customHeight="1" thickBot="1" x14ac:dyDescent="0.3">
      <c r="F15" s="322" t="s">
        <v>418</v>
      </c>
    </row>
    <row r="16" spans="1:10" ht="39.950000000000003" customHeight="1" x14ac:dyDescent="0.25">
      <c r="A16" s="85" t="s">
        <v>205</v>
      </c>
      <c r="B16" s="139" t="s">
        <v>206</v>
      </c>
      <c r="C16" s="139"/>
      <c r="D16" s="86" t="s">
        <v>200</v>
      </c>
      <c r="E16" s="87"/>
      <c r="F16" s="88"/>
    </row>
    <row r="17" spans="1:8" ht="39.950000000000003" customHeight="1" x14ac:dyDescent="0.25">
      <c r="A17" s="89" t="s">
        <v>207</v>
      </c>
      <c r="B17" s="140" t="s">
        <v>208</v>
      </c>
      <c r="C17" s="140"/>
      <c r="D17" s="83" t="s">
        <v>209</v>
      </c>
      <c r="E17" s="84" t="s">
        <v>211</v>
      </c>
      <c r="F17" s="90" t="str">
        <f t="array" ref="F17:H17">IF(('E31'!D48:F48)=0,"",('E31'!D48:F48))</f>
        <v/>
      </c>
      <c r="G17" s="78" t="str">
        <v/>
      </c>
      <c r="H17" s="78" t="str">
        <v/>
      </c>
    </row>
    <row r="18" spans="1:8" ht="39.950000000000003" customHeight="1" thickBot="1" x14ac:dyDescent="0.3">
      <c r="A18" s="91" t="s">
        <v>210</v>
      </c>
      <c r="B18" s="122" t="s">
        <v>212</v>
      </c>
      <c r="C18" s="122"/>
      <c r="D18" s="92" t="s">
        <v>209</v>
      </c>
      <c r="E18" s="93" t="s">
        <v>213</v>
      </c>
      <c r="F18" s="94" t="str">
        <f t="array" ref="F18:H18">IF(('E32'!D46:F46)=0,"",('E32'!D46:F46))</f>
        <v/>
      </c>
      <c r="G18" s="78" t="str">
        <v/>
      </c>
      <c r="H18" s="78" t="str">
        <v/>
      </c>
    </row>
    <row r="24" spans="1:8" x14ac:dyDescent="0.25">
      <c r="A24" s="100"/>
    </row>
  </sheetData>
  <sheetProtection sheet="1" selectLockedCells="1"/>
  <mergeCells count="13">
    <mergeCell ref="B18:C18"/>
    <mergeCell ref="E7:F7"/>
    <mergeCell ref="E9:F9"/>
    <mergeCell ref="A3:F3"/>
    <mergeCell ref="A5:F5"/>
    <mergeCell ref="D11:D14"/>
    <mergeCell ref="B11:C14"/>
    <mergeCell ref="A11:A14"/>
    <mergeCell ref="B16:C16"/>
    <mergeCell ref="B17:C17"/>
    <mergeCell ref="B7:C7"/>
    <mergeCell ref="B8:C8"/>
    <mergeCell ref="B9:C9"/>
  </mergeCells>
  <phoneticPr fontId="12" type="noConversion"/>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topLeftCell="B31" workbookViewId="0">
      <selection activeCell="D34" sqref="D34:F34"/>
    </sheetView>
  </sheetViews>
  <sheetFormatPr baseColWidth="10" defaultColWidth="11.140625" defaultRowHeight="15" x14ac:dyDescent="0.25"/>
  <cols>
    <col min="1" max="1" width="34.85546875" style="10" customWidth="1"/>
    <col min="2" max="2" width="30.28515625" style="10" customWidth="1"/>
    <col min="3" max="3" width="32.42578125" style="10" customWidth="1"/>
    <col min="4" max="4" width="28.140625" style="10" customWidth="1"/>
    <col min="5" max="5" width="29.42578125" style="10" customWidth="1"/>
    <col min="6" max="6" width="32.7109375" style="10" customWidth="1"/>
    <col min="7" max="7" width="21.85546875" style="10" customWidth="1"/>
    <col min="8" max="8" width="28" style="10" customWidth="1"/>
    <col min="9" max="9" width="0" style="10" hidden="1" customWidth="1"/>
    <col min="10" max="16384" width="11.140625" style="10"/>
  </cols>
  <sheetData>
    <row r="1" spans="1:9" ht="15" customHeight="1" x14ac:dyDescent="0.25">
      <c r="A1" s="31" t="s">
        <v>0</v>
      </c>
      <c r="B1" s="147" t="str">
        <f>IF(ISBLANK(Synthèse!B7),"",Synthèse!B7)</f>
        <v/>
      </c>
      <c r="C1" s="148"/>
      <c r="D1" s="32" t="s">
        <v>1</v>
      </c>
      <c r="E1" s="153" t="str">
        <f>IF(ISBLANK(Synthèse!E7),"",Synthèse!E7)</f>
        <v/>
      </c>
      <c r="F1" s="154"/>
      <c r="G1" s="155"/>
    </row>
    <row r="2" spans="1:9" ht="15" customHeight="1" x14ac:dyDescent="0.25">
      <c r="A2" s="34" t="s">
        <v>2</v>
      </c>
      <c r="B2" s="149" t="str">
        <f>IF(ISBLANK(Synthèse!B8),"",Synthèse!B8)</f>
        <v/>
      </c>
      <c r="C2" s="150"/>
      <c r="D2" s="12"/>
      <c r="E2" s="162"/>
      <c r="F2" s="163"/>
      <c r="G2" s="164"/>
    </row>
    <row r="3" spans="1:9" ht="15" customHeight="1" thickBot="1" x14ac:dyDescent="0.3">
      <c r="A3" s="35" t="s">
        <v>3</v>
      </c>
      <c r="B3" s="151" t="str">
        <f>IF(ISBLANK(Synthèse!B9),"",Synthèse!B9)</f>
        <v/>
      </c>
      <c r="C3" s="152"/>
      <c r="D3" s="21" t="s">
        <v>4</v>
      </c>
      <c r="E3" s="165"/>
      <c r="F3" s="166"/>
      <c r="G3" s="167"/>
    </row>
    <row r="4" spans="1:9" ht="30" customHeight="1" thickBot="1" x14ac:dyDescent="0.3">
      <c r="A4" s="9"/>
    </row>
    <row r="5" spans="1:9" ht="15" customHeight="1" x14ac:dyDescent="0.25">
      <c r="A5" s="172" t="s">
        <v>5</v>
      </c>
      <c r="B5" s="173"/>
      <c r="C5" s="173"/>
      <c r="D5" s="173"/>
      <c r="E5" s="173"/>
      <c r="F5" s="173"/>
      <c r="G5" s="174"/>
    </row>
    <row r="6" spans="1:9" ht="15" customHeight="1" x14ac:dyDescent="0.25">
      <c r="A6" s="175" t="s">
        <v>111</v>
      </c>
      <c r="B6" s="176"/>
      <c r="C6" s="176"/>
      <c r="D6" s="176"/>
      <c r="E6" s="176"/>
      <c r="F6" s="176"/>
      <c r="G6" s="177"/>
    </row>
    <row r="7" spans="1:9" ht="15" customHeight="1" thickBot="1" x14ac:dyDescent="0.3">
      <c r="A7" s="178" t="s">
        <v>112</v>
      </c>
      <c r="B7" s="179"/>
      <c r="C7" s="179"/>
      <c r="D7" s="179"/>
      <c r="E7" s="179"/>
      <c r="F7" s="179"/>
      <c r="G7" s="180"/>
    </row>
    <row r="8" spans="1:9" ht="30" customHeight="1" thickBot="1" x14ac:dyDescent="0.3">
      <c r="A8" s="9"/>
    </row>
    <row r="9" spans="1:9" s="16" customFormat="1" ht="15" customHeight="1" x14ac:dyDescent="0.25">
      <c r="A9" s="22"/>
      <c r="B9" s="195" t="s">
        <v>113</v>
      </c>
      <c r="C9" s="195"/>
      <c r="D9" s="195"/>
      <c r="E9" s="195"/>
      <c r="F9" s="195"/>
      <c r="G9" s="196"/>
    </row>
    <row r="10" spans="1:9" s="16" customFormat="1" ht="15" customHeight="1" x14ac:dyDescent="0.25">
      <c r="A10" s="160" t="s">
        <v>9</v>
      </c>
      <c r="B10" s="197" t="s">
        <v>10</v>
      </c>
      <c r="C10" s="199" t="s">
        <v>11</v>
      </c>
      <c r="D10" s="199"/>
      <c r="E10" s="199"/>
      <c r="F10" s="199"/>
      <c r="G10" s="200" t="s">
        <v>12</v>
      </c>
    </row>
    <row r="11" spans="1:9" s="16" customFormat="1" ht="15" customHeight="1" x14ac:dyDescent="0.25">
      <c r="A11" s="160"/>
      <c r="B11" s="197"/>
      <c r="C11" s="168" t="s">
        <v>175</v>
      </c>
      <c r="D11" s="202" t="s">
        <v>173</v>
      </c>
      <c r="E11" s="168" t="s">
        <v>176</v>
      </c>
      <c r="F11" s="170" t="s">
        <v>177</v>
      </c>
      <c r="G11" s="200"/>
    </row>
    <row r="12" spans="1:9" s="16" customFormat="1" ht="15" customHeight="1" thickBot="1" x14ac:dyDescent="0.3">
      <c r="A12" s="161"/>
      <c r="B12" s="198"/>
      <c r="C12" s="169"/>
      <c r="D12" s="203"/>
      <c r="E12" s="169"/>
      <c r="F12" s="171"/>
      <c r="G12" s="201"/>
    </row>
    <row r="13" spans="1:9" s="16" customFormat="1" ht="56.85" customHeight="1" x14ac:dyDescent="0.25">
      <c r="A13" s="159" t="s">
        <v>114</v>
      </c>
      <c r="B13" s="24" t="s">
        <v>115</v>
      </c>
      <c r="C13" s="24" t="s">
        <v>215</v>
      </c>
      <c r="D13" s="24" t="s">
        <v>216</v>
      </c>
      <c r="E13" s="24" t="s">
        <v>217</v>
      </c>
      <c r="F13" s="24" t="s">
        <v>218</v>
      </c>
      <c r="G13" s="48"/>
      <c r="H13" s="114" t="str">
        <f>IF(I14&gt;1,"ATTENTION! TROP DE CROIX","")</f>
        <v/>
      </c>
      <c r="I13" s="114"/>
    </row>
    <row r="14" spans="1:9" s="16" customFormat="1" ht="15" customHeight="1" x14ac:dyDescent="0.25">
      <c r="A14" s="160"/>
      <c r="B14" s="28" t="s">
        <v>119</v>
      </c>
      <c r="C14" s="104"/>
      <c r="D14" s="104"/>
      <c r="E14" s="104"/>
      <c r="F14" s="104"/>
      <c r="G14" s="45" t="e">
        <f>IF(ISBLANK(F14),IF(ISBLANK(E14),IF(ISBLANK(D14),IF(ISBLANK(C14),"X",0.1),0.35),0.7),1)*4</f>
        <v>#VALUE!</v>
      </c>
      <c r="H14" s="4"/>
      <c r="I14" s="4">
        <f>COUNTA(C14:F14)</f>
        <v>0</v>
      </c>
    </row>
    <row r="15" spans="1:9" s="16" customFormat="1" ht="30.95" customHeight="1" x14ac:dyDescent="0.25">
      <c r="A15" s="160"/>
      <c r="B15" s="30" t="s">
        <v>116</v>
      </c>
      <c r="C15" s="17" t="s">
        <v>223</v>
      </c>
      <c r="D15" s="17" t="s">
        <v>224</v>
      </c>
      <c r="E15" s="17" t="s">
        <v>225</v>
      </c>
      <c r="F15" s="17" t="s">
        <v>226</v>
      </c>
      <c r="G15" s="46"/>
      <c r="H15" s="114" t="str">
        <f>IF(I16&gt;1,"ATTENTION! TROP DE CROIX","")</f>
        <v/>
      </c>
      <c r="I15" s="114"/>
    </row>
    <row r="16" spans="1:9" s="16" customFormat="1" ht="15" customHeight="1" x14ac:dyDescent="0.25">
      <c r="A16" s="160"/>
      <c r="B16" s="28" t="s">
        <v>117</v>
      </c>
      <c r="C16" s="105"/>
      <c r="D16" s="105"/>
      <c r="E16" s="105"/>
      <c r="F16" s="105"/>
      <c r="G16" s="45" t="e">
        <f>IF(ISBLANK(F16),IF(ISBLANK(E16),IF(ISBLANK(D16),IF(ISBLANK(C16),"X",0.1),0.35),0.7),1)*3</f>
        <v>#VALUE!</v>
      </c>
      <c r="H16" s="4"/>
      <c r="I16" s="4">
        <f>COUNTA(C16:F16)</f>
        <v>0</v>
      </c>
    </row>
    <row r="17" spans="1:9" s="16" customFormat="1" ht="39.950000000000003" customHeight="1" x14ac:dyDescent="0.25">
      <c r="A17" s="160"/>
      <c r="B17" s="17" t="s">
        <v>118</v>
      </c>
      <c r="C17" s="17" t="s">
        <v>227</v>
      </c>
      <c r="D17" s="17" t="s">
        <v>228</v>
      </c>
      <c r="E17" s="17" t="s">
        <v>229</v>
      </c>
      <c r="F17" s="17" t="s">
        <v>230</v>
      </c>
      <c r="G17" s="46"/>
      <c r="H17" s="114" t="str">
        <f>IF(I18&gt;1,"ATTENTION! TROP DE CROIX","")</f>
        <v/>
      </c>
      <c r="I17" s="114"/>
    </row>
    <row r="18" spans="1:9" s="16" customFormat="1" ht="15" customHeight="1" thickBot="1" x14ac:dyDescent="0.3">
      <c r="A18" s="161"/>
      <c r="B18" s="29" t="s">
        <v>119</v>
      </c>
      <c r="C18" s="106"/>
      <c r="D18" s="106"/>
      <c r="E18" s="106"/>
      <c r="F18" s="106"/>
      <c r="G18" s="47" t="e">
        <f>IF(ISBLANK(F18),IF(ISBLANK(E18),IF(ISBLANK(D18),IF(ISBLANK(C18),"X",0.1),0.35),0.7),1)*4</f>
        <v>#VALUE!</v>
      </c>
      <c r="H18" s="4"/>
      <c r="I18" s="4">
        <f>COUNTA(C18:F18)</f>
        <v>0</v>
      </c>
    </row>
    <row r="19" spans="1:9" s="16" customFormat="1" ht="77.849999999999994" customHeight="1" x14ac:dyDescent="0.25">
      <c r="A19" s="159" t="s">
        <v>120</v>
      </c>
      <c r="B19" s="24" t="s">
        <v>121</v>
      </c>
      <c r="C19" s="24" t="s">
        <v>219</v>
      </c>
      <c r="D19" s="24" t="s">
        <v>220</v>
      </c>
      <c r="E19" s="24" t="s">
        <v>221</v>
      </c>
      <c r="F19" s="24" t="s">
        <v>222</v>
      </c>
      <c r="G19" s="48"/>
      <c r="H19" s="114" t="str">
        <f>IF(I20&gt;1,"ATTENTION! TROP DE CROIX","")</f>
        <v/>
      </c>
      <c r="I19" s="114"/>
    </row>
    <row r="20" spans="1:9" s="16" customFormat="1" ht="15" customHeight="1" x14ac:dyDescent="0.25">
      <c r="A20" s="160"/>
      <c r="B20" s="28" t="s">
        <v>122</v>
      </c>
      <c r="C20" s="105"/>
      <c r="D20" s="105"/>
      <c r="E20" s="105"/>
      <c r="F20" s="105"/>
      <c r="G20" s="45" t="e">
        <f>IF(ISBLANK(F20),IF(ISBLANK(E20),IF(ISBLANK(D20),IF(ISBLANK(C20),"X",0.1),0.35),0.7),1)*12</f>
        <v>#VALUE!</v>
      </c>
      <c r="H20" s="4"/>
      <c r="I20" s="4">
        <f>COUNTA(C20:F20)</f>
        <v>0</v>
      </c>
    </row>
    <row r="21" spans="1:9" s="16" customFormat="1" ht="42.6" customHeight="1" x14ac:dyDescent="0.25">
      <c r="A21" s="160"/>
      <c r="B21" s="17" t="s">
        <v>123</v>
      </c>
      <c r="C21" s="17" t="s">
        <v>231</v>
      </c>
      <c r="D21" s="17" t="s">
        <v>232</v>
      </c>
      <c r="E21" s="17" t="s">
        <v>233</v>
      </c>
      <c r="F21" s="17" t="s">
        <v>234</v>
      </c>
      <c r="G21" s="46"/>
      <c r="H21" s="114" t="str">
        <f>IF(I22&gt;1,"ATTENTION! TROP DE CROIX","")</f>
        <v/>
      </c>
      <c r="I21" s="114"/>
    </row>
    <row r="22" spans="1:9" s="16" customFormat="1" ht="15" customHeight="1" x14ac:dyDescent="0.25">
      <c r="A22" s="160"/>
      <c r="B22" s="28" t="s">
        <v>124</v>
      </c>
      <c r="C22" s="104"/>
      <c r="D22" s="104"/>
      <c r="E22" s="104"/>
      <c r="F22" s="104"/>
      <c r="G22" s="45" t="e">
        <f>IF(ISBLANK(F22),IF(ISBLANK(E22),IF(ISBLANK(D22),IF(ISBLANK(C22),"X",0.1),0.35),0.7),1)*8</f>
        <v>#VALUE!</v>
      </c>
      <c r="H22" s="4"/>
      <c r="I22" s="4">
        <f>COUNTA(C22:F22)</f>
        <v>0</v>
      </c>
    </row>
    <row r="23" spans="1:9" s="16" customFormat="1" ht="42.95" customHeight="1" x14ac:dyDescent="0.25">
      <c r="A23" s="160"/>
      <c r="B23" s="17" t="s">
        <v>125</v>
      </c>
      <c r="C23" s="17" t="s">
        <v>235</v>
      </c>
      <c r="D23" s="17" t="s">
        <v>236</v>
      </c>
      <c r="E23" s="17" t="s">
        <v>237</v>
      </c>
      <c r="F23" s="17" t="s">
        <v>238</v>
      </c>
      <c r="G23" s="46"/>
      <c r="H23" s="114" t="str">
        <f>IF(I24&gt;1,"ATTENTION! TROP DE CROIX","")</f>
        <v/>
      </c>
      <c r="I23" s="114"/>
    </row>
    <row r="24" spans="1:9" s="16" customFormat="1" ht="15" customHeight="1" thickBot="1" x14ac:dyDescent="0.3">
      <c r="A24" s="161"/>
      <c r="B24" s="29" t="s">
        <v>20</v>
      </c>
      <c r="C24" s="106"/>
      <c r="D24" s="106"/>
      <c r="E24" s="106"/>
      <c r="F24" s="106"/>
      <c r="G24" s="47" t="e">
        <f>IF(ISBLANK(F24),IF(ISBLANK(E24),IF(ISBLANK(D24),IF(ISBLANK(C24),"X",0.1),0.35),0.7),1)*6</f>
        <v>#VALUE!</v>
      </c>
      <c r="H24" s="4"/>
      <c r="I24" s="4">
        <f>COUNTA(C24:F24)</f>
        <v>0</v>
      </c>
    </row>
    <row r="25" spans="1:9" s="16" customFormat="1" ht="77.099999999999994" customHeight="1" x14ac:dyDescent="0.25">
      <c r="A25" s="159" t="s">
        <v>126</v>
      </c>
      <c r="B25" s="24" t="s">
        <v>127</v>
      </c>
      <c r="C25" s="24" t="s">
        <v>239</v>
      </c>
      <c r="D25" s="24" t="s">
        <v>240</v>
      </c>
      <c r="E25" s="24" t="s">
        <v>241</v>
      </c>
      <c r="F25" s="24" t="s">
        <v>242</v>
      </c>
      <c r="G25" s="48"/>
      <c r="H25" s="114" t="str">
        <f>IF(I26&gt;1,"ATTENTION! TROP DE CROIX","")</f>
        <v/>
      </c>
      <c r="I25" s="114"/>
    </row>
    <row r="26" spans="1:9" s="16" customFormat="1" ht="15" customHeight="1" x14ac:dyDescent="0.25">
      <c r="A26" s="160"/>
      <c r="B26" s="28" t="s">
        <v>128</v>
      </c>
      <c r="C26" s="105"/>
      <c r="D26" s="105"/>
      <c r="E26" s="105"/>
      <c r="F26" s="105"/>
      <c r="G26" s="45" t="e">
        <f>IF(ISBLANK(F26),IF(ISBLANK(E26),IF(ISBLANK(D26),IF(ISBLANK(C26),"X",0.1),0.35),0.7),1)*3</f>
        <v>#VALUE!</v>
      </c>
      <c r="H26" s="4"/>
      <c r="I26" s="4">
        <f>COUNTA(C26:F26)</f>
        <v>0</v>
      </c>
    </row>
    <row r="27" spans="1:9" s="16" customFormat="1" ht="44.85" customHeight="1" x14ac:dyDescent="0.25">
      <c r="A27" s="160"/>
      <c r="B27" s="17" t="s">
        <v>129</v>
      </c>
      <c r="C27" s="17" t="s">
        <v>243</v>
      </c>
      <c r="D27" s="17" t="s">
        <v>244</v>
      </c>
      <c r="E27" s="17" t="s">
        <v>245</v>
      </c>
      <c r="F27" s="17" t="s">
        <v>246</v>
      </c>
      <c r="G27" s="46"/>
      <c r="H27" s="114" t="str">
        <f>IF(I28&gt;1,"ATTENTION! TROP DE CROIX","")</f>
        <v/>
      </c>
      <c r="I27" s="114"/>
    </row>
    <row r="28" spans="1:9" s="16" customFormat="1" ht="15" customHeight="1" x14ac:dyDescent="0.25">
      <c r="A28" s="160"/>
      <c r="B28" s="28" t="s">
        <v>20</v>
      </c>
      <c r="C28" s="105"/>
      <c r="D28" s="105"/>
      <c r="E28" s="105"/>
      <c r="F28" s="105"/>
      <c r="G28" s="45" t="e">
        <f>IF(ISBLANK(F28),IF(ISBLANK(E28),IF(ISBLANK(D28),IF(ISBLANK(C28),"X",0.1),0.35),0.7),1)*6</f>
        <v>#VALUE!</v>
      </c>
      <c r="H28" s="4"/>
      <c r="I28" s="4">
        <f>COUNTA(C28:F28)</f>
        <v>0</v>
      </c>
    </row>
    <row r="29" spans="1:9" s="16" customFormat="1" ht="46.35" customHeight="1" x14ac:dyDescent="0.25">
      <c r="A29" s="160"/>
      <c r="B29" s="17" t="s">
        <v>130</v>
      </c>
      <c r="C29" s="18" t="s">
        <v>247</v>
      </c>
      <c r="D29" s="18" t="s">
        <v>248</v>
      </c>
      <c r="E29" s="18" t="s">
        <v>249</v>
      </c>
      <c r="F29" s="18" t="s">
        <v>250</v>
      </c>
      <c r="G29" s="51"/>
      <c r="H29" s="114" t="str">
        <f>IF(I30&gt;1,"ATTENTION! TROP DE CROIX","")</f>
        <v/>
      </c>
      <c r="I29" s="114"/>
    </row>
    <row r="30" spans="1:9" s="16" customFormat="1" ht="15" customHeight="1" thickBot="1" x14ac:dyDescent="0.3">
      <c r="A30" s="161"/>
      <c r="B30" s="29" t="s">
        <v>131</v>
      </c>
      <c r="C30" s="107"/>
      <c r="D30" s="107"/>
      <c r="E30" s="107"/>
      <c r="F30" s="107"/>
      <c r="G30" s="47" t="e">
        <f>IF(ISBLANK(F30),IF(ISBLANK(E30),IF(ISBLANK(D30),IF(ISBLANK(C30),"X",0.1),0.35),0.7),1)*2</f>
        <v>#VALUE!</v>
      </c>
      <c r="H30" s="4"/>
      <c r="I30" s="4">
        <f>COUNTA(C30:F30)</f>
        <v>0</v>
      </c>
    </row>
    <row r="31" spans="1:9" s="16" customFormat="1" ht="41.1" customHeight="1" x14ac:dyDescent="0.25">
      <c r="A31" s="159" t="s">
        <v>132</v>
      </c>
      <c r="B31" s="24" t="s">
        <v>133</v>
      </c>
      <c r="C31" s="24" t="s">
        <v>251</v>
      </c>
      <c r="D31" s="24" t="s">
        <v>252</v>
      </c>
      <c r="E31" s="24" t="s">
        <v>253</v>
      </c>
      <c r="F31" s="24" t="s">
        <v>254</v>
      </c>
      <c r="G31" s="52"/>
      <c r="H31" s="114" t="str">
        <f>IF(I32&gt;1,"ATTENTION! TROP DE CROIX","")</f>
        <v/>
      </c>
      <c r="I31" s="114"/>
    </row>
    <row r="32" spans="1:9" s="16" customFormat="1" ht="15" customHeight="1" thickBot="1" x14ac:dyDescent="0.3">
      <c r="A32" s="161"/>
      <c r="B32" s="29" t="s">
        <v>101</v>
      </c>
      <c r="C32" s="106"/>
      <c r="D32" s="106"/>
      <c r="E32" s="106"/>
      <c r="F32" s="106"/>
      <c r="G32" s="47" t="e">
        <f>IF(ISBLANK(F32),IF(ISBLANK(E32),IF(ISBLANK(D32),IF(ISBLANK(C32),"X",0.1),0.35),0.7),1)*5</f>
        <v>#VALUE!</v>
      </c>
      <c r="H32" s="4"/>
      <c r="I32" s="4">
        <f>COUNTA(C32:F32)</f>
        <v>0</v>
      </c>
    </row>
    <row r="33" spans="1:9" x14ac:dyDescent="0.25">
      <c r="A33" s="190" t="s">
        <v>21</v>
      </c>
      <c r="B33" s="191"/>
      <c r="C33" s="191"/>
      <c r="D33" s="187" t="str">
        <f>IF(I33=10,SUM(G14,G16,G18,G20,G22,G24,G26,G28,G30,G32),"Calcul impossible-Revoir le nb de positionnements")</f>
        <v>Calcul impossible-Revoir le nb de positionnements</v>
      </c>
      <c r="E33" s="187"/>
      <c r="F33" s="187"/>
      <c r="G33" s="26" t="s">
        <v>134</v>
      </c>
      <c r="I33" s="19">
        <f>SUM(I32,I30,I28,I26,I24,I22)+I20+I18+I16+I14</f>
        <v>0</v>
      </c>
    </row>
    <row r="34" spans="1:9" ht="15.75" thickBot="1" x14ac:dyDescent="0.3">
      <c r="A34" s="192" t="s">
        <v>39</v>
      </c>
      <c r="B34" s="193"/>
      <c r="C34" s="193"/>
      <c r="D34" s="194"/>
      <c r="E34" s="194"/>
      <c r="F34" s="194"/>
      <c r="G34" s="23" t="s">
        <v>134</v>
      </c>
    </row>
    <row r="35" spans="1:9" ht="15.75" thickBot="1" x14ac:dyDescent="0.3">
      <c r="A35" s="188"/>
      <c r="B35" s="189"/>
      <c r="C35" s="189"/>
      <c r="D35" s="189"/>
      <c r="E35" s="189"/>
      <c r="F35" s="189"/>
      <c r="G35" s="189"/>
    </row>
    <row r="36" spans="1:9" ht="45" customHeight="1" x14ac:dyDescent="0.25">
      <c r="A36" s="156" t="s">
        <v>174</v>
      </c>
      <c r="B36" s="157"/>
      <c r="C36" s="27" t="s">
        <v>40</v>
      </c>
      <c r="D36" s="157" t="s">
        <v>41</v>
      </c>
      <c r="E36" s="157"/>
      <c r="F36" s="157"/>
      <c r="G36" s="158"/>
    </row>
    <row r="37" spans="1:9" ht="45" customHeight="1" x14ac:dyDescent="0.25">
      <c r="A37" s="181"/>
      <c r="B37" s="182"/>
      <c r="C37" s="115"/>
      <c r="D37" s="182"/>
      <c r="E37" s="182"/>
      <c r="F37" s="182"/>
      <c r="G37" s="183"/>
    </row>
    <row r="38" spans="1:9" ht="45" customHeight="1" thickBot="1" x14ac:dyDescent="0.3">
      <c r="A38" s="186"/>
      <c r="B38" s="184"/>
      <c r="C38" s="116"/>
      <c r="D38" s="184"/>
      <c r="E38" s="184"/>
      <c r="F38" s="184"/>
      <c r="G38" s="185"/>
    </row>
  </sheetData>
  <sheetProtection algorithmName="SHA-512" hashValue="uONcCUwjAlYtKeV2zzBT+HPBn1RrmklIb1XvbPMRCt81FT/8/U97UdvCjuKBQRmUbppPEWBOsPhSPONPkojJ7A==" saltValue="krOD0p4t3qhR7zNHGO2T7w==" spinCount="100000" sheet="1" objects="1" scenarios="1" selectLockedCells="1"/>
  <mergeCells count="32">
    <mergeCell ref="B9:G9"/>
    <mergeCell ref="A10:A12"/>
    <mergeCell ref="B10:B12"/>
    <mergeCell ref="C10:F10"/>
    <mergeCell ref="G10:G12"/>
    <mergeCell ref="D11:D12"/>
    <mergeCell ref="A37:B37"/>
    <mergeCell ref="D37:G38"/>
    <mergeCell ref="A38:B38"/>
    <mergeCell ref="D33:F33"/>
    <mergeCell ref="A25:A30"/>
    <mergeCell ref="A35:G35"/>
    <mergeCell ref="A31:A32"/>
    <mergeCell ref="A33:C33"/>
    <mergeCell ref="A34:C34"/>
    <mergeCell ref="D34:F34"/>
    <mergeCell ref="B1:C1"/>
    <mergeCell ref="B2:C2"/>
    <mergeCell ref="B3:C3"/>
    <mergeCell ref="E1:G1"/>
    <mergeCell ref="A36:B36"/>
    <mergeCell ref="D36:G36"/>
    <mergeCell ref="A13:A18"/>
    <mergeCell ref="A19:A24"/>
    <mergeCell ref="E2:G2"/>
    <mergeCell ref="E3:G3"/>
    <mergeCell ref="C11:C12"/>
    <mergeCell ref="E11:E12"/>
    <mergeCell ref="F11:F12"/>
    <mergeCell ref="A5:G5"/>
    <mergeCell ref="A6:G6"/>
    <mergeCell ref="A7:G7"/>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showGridLines="0" topLeftCell="B22" workbookViewId="0">
      <selection activeCell="C16" sqref="C16"/>
    </sheetView>
  </sheetViews>
  <sheetFormatPr baseColWidth="10" defaultColWidth="11.140625" defaultRowHeight="15" x14ac:dyDescent="0.25"/>
  <cols>
    <col min="1" max="1" width="34.85546875" style="19" customWidth="1"/>
    <col min="2" max="2" width="30.28515625" style="19" customWidth="1"/>
    <col min="3" max="3" width="32.42578125" style="19" customWidth="1"/>
    <col min="4" max="4" width="28.140625" style="19" customWidth="1"/>
    <col min="5" max="5" width="29.42578125" style="19" customWidth="1"/>
    <col min="6" max="6" width="32.7109375" style="19" customWidth="1"/>
    <col min="7" max="7" width="21.85546875" style="19" customWidth="1"/>
    <col min="8" max="8" width="26.28515625" style="19" customWidth="1"/>
    <col min="9" max="9" width="0" style="19" hidden="1" customWidth="1"/>
    <col min="10" max="16384" width="11.140625" style="19"/>
  </cols>
  <sheetData>
    <row r="1" spans="1:9" x14ac:dyDescent="0.25">
      <c r="A1" s="22" t="s">
        <v>0</v>
      </c>
      <c r="B1" s="153" t="str">
        <f>IF(ISBLANK(Synthèse!B7),"",Synthèse!B7)</f>
        <v/>
      </c>
      <c r="C1" s="223"/>
      <c r="D1" s="32" t="s">
        <v>1</v>
      </c>
      <c r="E1" s="153" t="str">
        <f>IF(ISBLANK(Synthèse!E7),"",Synthèse!E7)</f>
        <v/>
      </c>
      <c r="F1" s="154"/>
      <c r="G1" s="155"/>
    </row>
    <row r="2" spans="1:9" x14ac:dyDescent="0.25">
      <c r="A2" s="36" t="s">
        <v>2</v>
      </c>
      <c r="B2" s="149" t="str">
        <f>IF(ISBLANK(Synthèse!B8),"",Synthèse!B8)</f>
        <v/>
      </c>
      <c r="C2" s="150"/>
      <c r="D2" s="12"/>
      <c r="E2" s="162"/>
      <c r="F2" s="163"/>
      <c r="G2" s="164"/>
    </row>
    <row r="3" spans="1:9" ht="15.75" thickBot="1" x14ac:dyDescent="0.3">
      <c r="A3" s="37" t="s">
        <v>3</v>
      </c>
      <c r="B3" s="151" t="str">
        <f>IF(ISBLANK(Synthèse!B9),"",Synthèse!B9)</f>
        <v/>
      </c>
      <c r="C3" s="152"/>
      <c r="D3" s="21" t="s">
        <v>4</v>
      </c>
      <c r="E3" s="165">
        <v>44869</v>
      </c>
      <c r="F3" s="166"/>
      <c r="G3" s="167"/>
    </row>
    <row r="4" spans="1:9" ht="30" customHeight="1" thickBot="1" x14ac:dyDescent="0.3">
      <c r="A4" s="6"/>
    </row>
    <row r="5" spans="1:9" x14ac:dyDescent="0.25">
      <c r="A5" s="232" t="s">
        <v>5</v>
      </c>
      <c r="B5" s="233"/>
      <c r="C5" s="233"/>
      <c r="D5" s="233"/>
      <c r="E5" s="233"/>
      <c r="F5" s="233"/>
      <c r="G5" s="234"/>
    </row>
    <row r="6" spans="1:9" x14ac:dyDescent="0.25">
      <c r="A6" s="235" t="s">
        <v>111</v>
      </c>
      <c r="B6" s="236"/>
      <c r="C6" s="236"/>
      <c r="D6" s="236"/>
      <c r="E6" s="236"/>
      <c r="F6" s="236"/>
      <c r="G6" s="237"/>
    </row>
    <row r="7" spans="1:9" ht="15.75" thickBot="1" x14ac:dyDescent="0.3">
      <c r="A7" s="204" t="s">
        <v>112</v>
      </c>
      <c r="B7" s="205"/>
      <c r="C7" s="205"/>
      <c r="D7" s="205"/>
      <c r="E7" s="205"/>
      <c r="F7" s="205"/>
      <c r="G7" s="206"/>
    </row>
    <row r="8" spans="1:9" ht="30" customHeight="1" thickBot="1" x14ac:dyDescent="0.3">
      <c r="A8" s="6"/>
    </row>
    <row r="9" spans="1:9" ht="15" customHeight="1" x14ac:dyDescent="0.25">
      <c r="A9" s="38"/>
      <c r="B9" s="207" t="s">
        <v>135</v>
      </c>
      <c r="C9" s="208"/>
      <c r="D9" s="208"/>
      <c r="E9" s="208"/>
      <c r="F9" s="208"/>
      <c r="G9" s="209"/>
    </row>
    <row r="10" spans="1:9" ht="15" customHeight="1" x14ac:dyDescent="0.25">
      <c r="A10" s="210" t="s">
        <v>9</v>
      </c>
      <c r="B10" s="197" t="s">
        <v>10</v>
      </c>
      <c r="C10" s="199" t="s">
        <v>11</v>
      </c>
      <c r="D10" s="199"/>
      <c r="E10" s="199"/>
      <c r="F10" s="199"/>
      <c r="G10" s="200" t="s">
        <v>12</v>
      </c>
    </row>
    <row r="11" spans="1:9" ht="15" customHeight="1" x14ac:dyDescent="0.25">
      <c r="A11" s="210"/>
      <c r="B11" s="197"/>
      <c r="C11" s="168" t="s">
        <v>175</v>
      </c>
      <c r="D11" s="202" t="s">
        <v>173</v>
      </c>
      <c r="E11" s="168" t="s">
        <v>176</v>
      </c>
      <c r="F11" s="170" t="s">
        <v>177</v>
      </c>
      <c r="G11" s="200"/>
    </row>
    <row r="12" spans="1:9" ht="15" customHeight="1" thickBot="1" x14ac:dyDescent="0.3">
      <c r="A12" s="211"/>
      <c r="B12" s="198"/>
      <c r="C12" s="169"/>
      <c r="D12" s="203"/>
      <c r="E12" s="169"/>
      <c r="F12" s="171"/>
      <c r="G12" s="201"/>
    </row>
    <row r="13" spans="1:9" ht="87" customHeight="1" x14ac:dyDescent="0.25">
      <c r="A13" s="226" t="s">
        <v>136</v>
      </c>
      <c r="B13" s="40" t="s">
        <v>137</v>
      </c>
      <c r="C13" s="40" t="s">
        <v>255</v>
      </c>
      <c r="D13" s="40" t="s">
        <v>256</v>
      </c>
      <c r="E13" s="40" t="s">
        <v>257</v>
      </c>
      <c r="F13" s="40" t="s">
        <v>258</v>
      </c>
      <c r="G13" s="33"/>
      <c r="H13" s="114" t="str">
        <f>IF(I14&gt;1,"ATTENTION! TROP DE CROIX","")</f>
        <v/>
      </c>
      <c r="I13" s="114"/>
    </row>
    <row r="14" spans="1:9" ht="19.5" customHeight="1" x14ac:dyDescent="0.25">
      <c r="A14" s="227"/>
      <c r="B14" s="41" t="s">
        <v>138</v>
      </c>
      <c r="C14" s="108"/>
      <c r="D14" s="108"/>
      <c r="E14" s="108"/>
      <c r="F14" s="108"/>
      <c r="G14" s="45" t="e">
        <f>IF(ISBLANK(F14),IF(ISBLANK(E14),IF(ISBLANK(D14),IF(ISBLANK(C14),"X",0.1),0.35),0.7),1)*11</f>
        <v>#VALUE!</v>
      </c>
      <c r="H14" s="4"/>
      <c r="I14" s="4">
        <f>COUNTA(C14:F14)</f>
        <v>0</v>
      </c>
    </row>
    <row r="15" spans="1:9" ht="81.75" customHeight="1" x14ac:dyDescent="0.25">
      <c r="A15" s="227"/>
      <c r="B15" s="13" t="s">
        <v>139</v>
      </c>
      <c r="C15" s="13" t="s">
        <v>259</v>
      </c>
      <c r="D15" s="13" t="s">
        <v>260</v>
      </c>
      <c r="E15" s="13" t="s">
        <v>261</v>
      </c>
      <c r="F15" s="13" t="s">
        <v>262</v>
      </c>
      <c r="G15" s="46"/>
      <c r="H15" s="114" t="str">
        <f>IF(I16&gt;1,"ATTENTION! TROP DE CROIX","")</f>
        <v/>
      </c>
      <c r="I15" s="114"/>
    </row>
    <row r="16" spans="1:9" ht="15" customHeight="1" thickBot="1" x14ac:dyDescent="0.3">
      <c r="A16" s="228"/>
      <c r="B16" s="43" t="s">
        <v>140</v>
      </c>
      <c r="C16" s="109"/>
      <c r="D16" s="109"/>
      <c r="E16" s="109"/>
      <c r="F16" s="109"/>
      <c r="G16" s="47" t="e">
        <f>IF(ISBLANK(F16),IF(ISBLANK(E16),IF(ISBLANK(D16),IF(ISBLANK(C16),"X",0.1),0.35),0.7),1)*7</f>
        <v>#VALUE!</v>
      </c>
      <c r="H16" s="4"/>
      <c r="I16" s="4">
        <f>COUNTA(C16:F16)</f>
        <v>0</v>
      </c>
    </row>
    <row r="17" spans="1:9" ht="192.75" customHeight="1" x14ac:dyDescent="0.25">
      <c r="A17" s="226" t="s">
        <v>141</v>
      </c>
      <c r="B17" s="40" t="s">
        <v>142</v>
      </c>
      <c r="C17" s="40" t="s">
        <v>263</v>
      </c>
      <c r="D17" s="40" t="s">
        <v>264</v>
      </c>
      <c r="E17" s="40" t="s">
        <v>265</v>
      </c>
      <c r="F17" s="40" t="s">
        <v>266</v>
      </c>
      <c r="G17" s="48"/>
      <c r="H17" s="114" t="str">
        <f>IF(I18&gt;1,"ATTENTION! TROP DE CROIX","")</f>
        <v/>
      </c>
      <c r="I17" s="114"/>
    </row>
    <row r="18" spans="1:9" ht="15" customHeight="1" x14ac:dyDescent="0.25">
      <c r="A18" s="227"/>
      <c r="B18" s="41" t="s">
        <v>143</v>
      </c>
      <c r="C18" s="110"/>
      <c r="D18" s="110"/>
      <c r="E18" s="110"/>
      <c r="F18" s="110"/>
      <c r="G18" s="45" t="e">
        <f>IF(ISBLANK(F18),IF(ISBLANK(E18),IF(ISBLANK(D18),IF(ISBLANK(C18),"X",0.1),0.35),0.7),1)*10</f>
        <v>#VALUE!</v>
      </c>
      <c r="H18" s="4"/>
      <c r="I18" s="4">
        <f>COUNTA(C18:F18)</f>
        <v>0</v>
      </c>
    </row>
    <row r="19" spans="1:9" ht="102" customHeight="1" x14ac:dyDescent="0.25">
      <c r="A19" s="227"/>
      <c r="B19" s="13" t="s">
        <v>144</v>
      </c>
      <c r="C19" s="13" t="s">
        <v>145</v>
      </c>
      <c r="D19" s="13" t="s">
        <v>146</v>
      </c>
      <c r="E19" s="13" t="s">
        <v>147</v>
      </c>
      <c r="F19" s="13" t="s">
        <v>148</v>
      </c>
      <c r="G19" s="46"/>
      <c r="H19" s="114" t="str">
        <f>IF(I20&gt;1,"ATTENTION! TROP DE CROIX","")</f>
        <v/>
      </c>
      <c r="I19" s="114"/>
    </row>
    <row r="20" spans="1:9" ht="15" customHeight="1" x14ac:dyDescent="0.25">
      <c r="A20" s="227"/>
      <c r="B20" s="41" t="s">
        <v>124</v>
      </c>
      <c r="C20" s="108"/>
      <c r="D20" s="108"/>
      <c r="E20" s="108"/>
      <c r="F20" s="108"/>
      <c r="G20" s="45" t="e">
        <f>IF(ISBLANK(F20),IF(ISBLANK(E20),IF(ISBLANK(D20),IF(ISBLANK(C20),"X",0.1),0.35),0.7),1)*8</f>
        <v>#VALUE!</v>
      </c>
      <c r="H20" s="4"/>
      <c r="I20" s="4">
        <f>COUNTA(C20:F20)</f>
        <v>0</v>
      </c>
    </row>
    <row r="21" spans="1:9" ht="77.25" customHeight="1" x14ac:dyDescent="0.25">
      <c r="A21" s="227"/>
      <c r="B21" s="13" t="s">
        <v>149</v>
      </c>
      <c r="C21" s="13" t="s">
        <v>267</v>
      </c>
      <c r="D21" s="13" t="s">
        <v>268</v>
      </c>
      <c r="E21" s="13" t="s">
        <v>269</v>
      </c>
      <c r="F21" s="13" t="s">
        <v>270</v>
      </c>
      <c r="G21" s="46"/>
      <c r="H21" s="114" t="str">
        <f>IF(I22&gt;1,"ATTENTION! TROP DE CROIX","")</f>
        <v/>
      </c>
      <c r="I21" s="114"/>
    </row>
    <row r="22" spans="1:9" ht="16.5" customHeight="1" x14ac:dyDescent="0.25">
      <c r="A22" s="227"/>
      <c r="B22" s="41" t="s">
        <v>150</v>
      </c>
      <c r="C22" s="110"/>
      <c r="D22" s="110"/>
      <c r="E22" s="110"/>
      <c r="F22" s="110"/>
      <c r="G22" s="45" t="e">
        <f>IF(ISBLANK(F22),IF(ISBLANK(E22),IF(ISBLANK(D22),IF(ISBLANK(C22),"X",0.1),0.35),0.7),1)*7</f>
        <v>#VALUE!</v>
      </c>
      <c r="H22" s="4"/>
      <c r="I22" s="4">
        <f>COUNTA(C22:F22)</f>
        <v>0</v>
      </c>
    </row>
    <row r="23" spans="1:9" ht="65.25" customHeight="1" x14ac:dyDescent="0.25">
      <c r="A23" s="227"/>
      <c r="B23" s="13" t="s">
        <v>151</v>
      </c>
      <c r="C23" s="13" t="s">
        <v>271</v>
      </c>
      <c r="D23" s="13" t="s">
        <v>272</v>
      </c>
      <c r="E23" s="13" t="s">
        <v>273</v>
      </c>
      <c r="F23" s="13" t="s">
        <v>274</v>
      </c>
      <c r="G23" s="46"/>
      <c r="H23" s="114" t="str">
        <f>IF(I24&gt;1,"ATTENTION! TROP DE CROIX","")</f>
        <v/>
      </c>
      <c r="I23" s="114"/>
    </row>
    <row r="24" spans="1:9" ht="15" customHeight="1" thickBot="1" x14ac:dyDescent="0.3">
      <c r="A24" s="229"/>
      <c r="B24" s="44" t="s">
        <v>143</v>
      </c>
      <c r="C24" s="111"/>
      <c r="D24" s="111"/>
      <c r="E24" s="111"/>
      <c r="F24" s="111"/>
      <c r="G24" s="49" t="e">
        <f>IF(ISBLANK(F24),IF(ISBLANK(E24),IF(ISBLANK(D24),IF(ISBLANK(C24),"X",0.1),0.35),0.7),1)*10</f>
        <v>#VALUE!</v>
      </c>
      <c r="H24" s="4"/>
      <c r="I24" s="4">
        <f>COUNTA(C24:F24)</f>
        <v>0</v>
      </c>
    </row>
    <row r="25" spans="1:9" ht="15" customHeight="1" x14ac:dyDescent="0.25">
      <c r="A25" s="230" t="s">
        <v>21</v>
      </c>
      <c r="B25" s="231"/>
      <c r="C25" s="231"/>
      <c r="D25" s="222" t="str">
        <f>IF(I25=6,SUM(G14,G16,G18,G20,G22,G24),"Calcul impossible-Revoir le nb de positionnements")</f>
        <v>Calcul impossible-Revoir le nb de positionnements</v>
      </c>
      <c r="E25" s="222"/>
      <c r="F25" s="222"/>
      <c r="G25" s="50" t="s">
        <v>134</v>
      </c>
      <c r="I25" s="19">
        <f>SUM(I24,I22,I20,I18,I16,I14)</f>
        <v>0</v>
      </c>
    </row>
    <row r="26" spans="1:9" ht="15" customHeight="1" thickBot="1" x14ac:dyDescent="0.3">
      <c r="A26" s="224" t="s">
        <v>39</v>
      </c>
      <c r="B26" s="225"/>
      <c r="C26" s="225"/>
      <c r="D26" s="194"/>
      <c r="E26" s="194"/>
      <c r="F26" s="194"/>
      <c r="G26" s="23" t="s">
        <v>134</v>
      </c>
    </row>
    <row r="27" spans="1:9" ht="15.75" thickBot="1" x14ac:dyDescent="0.3">
      <c r="A27" s="212"/>
      <c r="B27" s="213"/>
      <c r="C27" s="213"/>
      <c r="D27" s="213"/>
      <c r="E27" s="213"/>
      <c r="F27" s="213"/>
      <c r="G27" s="213"/>
    </row>
    <row r="28" spans="1:9" ht="45" customHeight="1" x14ac:dyDescent="0.25">
      <c r="A28" s="156" t="s">
        <v>174</v>
      </c>
      <c r="B28" s="157"/>
      <c r="C28" s="20" t="s">
        <v>40</v>
      </c>
      <c r="D28" s="157" t="s">
        <v>41</v>
      </c>
      <c r="E28" s="157"/>
      <c r="F28" s="157"/>
      <c r="G28" s="158"/>
    </row>
    <row r="29" spans="1:9" ht="45" customHeight="1" x14ac:dyDescent="0.25">
      <c r="A29" s="214"/>
      <c r="B29" s="215"/>
      <c r="C29" s="118"/>
      <c r="D29" s="216"/>
      <c r="E29" s="216"/>
      <c r="F29" s="216"/>
      <c r="G29" s="217"/>
    </row>
    <row r="30" spans="1:9" ht="45" customHeight="1" thickBot="1" x14ac:dyDescent="0.3">
      <c r="A30" s="220"/>
      <c r="B30" s="221"/>
      <c r="C30" s="119"/>
      <c r="D30" s="218"/>
      <c r="E30" s="218"/>
      <c r="F30" s="218"/>
      <c r="G30" s="219"/>
    </row>
    <row r="31" spans="1:9" x14ac:dyDescent="0.25">
      <c r="A31" s="16"/>
    </row>
  </sheetData>
  <sheetProtection sheet="1" objects="1" scenarios="1" selectLockedCells="1"/>
  <mergeCells count="30">
    <mergeCell ref="D25:F25"/>
    <mergeCell ref="D26:F26"/>
    <mergeCell ref="B1:C1"/>
    <mergeCell ref="B2:C2"/>
    <mergeCell ref="B3:C3"/>
    <mergeCell ref="E1:G1"/>
    <mergeCell ref="E2:G2"/>
    <mergeCell ref="E3:G3"/>
    <mergeCell ref="C11:C12"/>
    <mergeCell ref="E11:E12"/>
    <mergeCell ref="A26:C26"/>
    <mergeCell ref="A13:A16"/>
    <mergeCell ref="A17:A24"/>
    <mergeCell ref="A25:C25"/>
    <mergeCell ref="A5:G5"/>
    <mergeCell ref="A6:G6"/>
    <mergeCell ref="A27:G27"/>
    <mergeCell ref="A28:B28"/>
    <mergeCell ref="D28:G28"/>
    <mergeCell ref="A29:B29"/>
    <mergeCell ref="D29:G30"/>
    <mergeCell ref="A30:B30"/>
    <mergeCell ref="A7:G7"/>
    <mergeCell ref="B9:G9"/>
    <mergeCell ref="A10:A12"/>
    <mergeCell ref="B10:B12"/>
    <mergeCell ref="C10:F10"/>
    <mergeCell ref="G10:G12"/>
    <mergeCell ref="D11:D12"/>
    <mergeCell ref="F11:F12"/>
  </mergeCell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topLeftCell="B43" zoomScaleNormal="100" zoomScalePageLayoutView="115" workbookViewId="0">
      <selection activeCell="D48" sqref="D48:F48"/>
    </sheetView>
  </sheetViews>
  <sheetFormatPr baseColWidth="10" defaultColWidth="11.140625" defaultRowHeight="15" x14ac:dyDescent="0.25"/>
  <cols>
    <col min="1" max="1" width="34.85546875" style="19" customWidth="1"/>
    <col min="2" max="2" width="30.28515625" style="19" customWidth="1"/>
    <col min="3" max="3" width="32.42578125" style="19" customWidth="1"/>
    <col min="4" max="4" width="28.140625" style="19" customWidth="1"/>
    <col min="5" max="5" width="29.42578125" style="19" customWidth="1"/>
    <col min="6" max="6" width="32.7109375" style="19" customWidth="1"/>
    <col min="7" max="7" width="21.85546875" style="19" customWidth="1"/>
    <col min="8" max="8" width="14.140625" style="19" customWidth="1"/>
    <col min="9" max="9" width="0" style="19" hidden="1" customWidth="1"/>
    <col min="10" max="16384" width="11.140625" style="19"/>
  </cols>
  <sheetData>
    <row r="1" spans="1:9" x14ac:dyDescent="0.25">
      <c r="A1" s="22" t="s">
        <v>0</v>
      </c>
      <c r="B1" s="153" t="str">
        <f>IF(ISBLANK(Synthèse!B7),"",Synthèse!B7)</f>
        <v/>
      </c>
      <c r="C1" s="223"/>
      <c r="D1" s="32" t="s">
        <v>1</v>
      </c>
      <c r="E1" s="153" t="str">
        <f>IF(ISBLANK(Synthèse!E7),"",Synthèse!E7)</f>
        <v/>
      </c>
      <c r="F1" s="154"/>
      <c r="G1" s="155"/>
    </row>
    <row r="2" spans="1:9" ht="30.75" thickBot="1" x14ac:dyDescent="0.3">
      <c r="A2" s="36" t="s">
        <v>2</v>
      </c>
      <c r="B2" s="149" t="str">
        <f>IF(ISBLANK(Synthèse!B8),"",Synthèse!B8)</f>
        <v/>
      </c>
      <c r="C2" s="150"/>
      <c r="D2" s="102" t="s">
        <v>413</v>
      </c>
      <c r="E2" s="249"/>
      <c r="F2" s="250"/>
      <c r="G2" s="251"/>
    </row>
    <row r="3" spans="1:9" ht="15.75" thickBot="1" x14ac:dyDescent="0.3">
      <c r="A3" s="37" t="s">
        <v>3</v>
      </c>
      <c r="B3" s="151" t="str">
        <f>IF(ISBLANK(Synthèse!B9),"",Synthèse!B9)</f>
        <v/>
      </c>
      <c r="C3" s="152"/>
      <c r="D3" s="21" t="s">
        <v>412</v>
      </c>
      <c r="E3" s="165"/>
      <c r="F3" s="166"/>
      <c r="G3" s="167"/>
    </row>
    <row r="4" spans="1:9" ht="30" customHeight="1" thickBot="1" x14ac:dyDescent="0.3">
      <c r="A4" s="6"/>
    </row>
    <row r="5" spans="1:9" x14ac:dyDescent="0.25">
      <c r="A5" s="232" t="s">
        <v>5</v>
      </c>
      <c r="B5" s="233"/>
      <c r="C5" s="233"/>
      <c r="D5" s="233"/>
      <c r="E5" s="233"/>
      <c r="F5" s="233"/>
      <c r="G5" s="234"/>
    </row>
    <row r="6" spans="1:9" x14ac:dyDescent="0.25">
      <c r="A6" s="235" t="s">
        <v>111</v>
      </c>
      <c r="B6" s="236"/>
      <c r="C6" s="236"/>
      <c r="D6" s="236"/>
      <c r="E6" s="236"/>
      <c r="F6" s="236"/>
      <c r="G6" s="237"/>
    </row>
    <row r="7" spans="1:9" ht="15.75" thickBot="1" x14ac:dyDescent="0.3">
      <c r="A7" s="204" t="s">
        <v>152</v>
      </c>
      <c r="B7" s="205"/>
      <c r="C7" s="205"/>
      <c r="D7" s="205"/>
      <c r="E7" s="205"/>
      <c r="F7" s="205"/>
      <c r="G7" s="206"/>
    </row>
    <row r="8" spans="1:9" ht="30" customHeight="1" thickBot="1" x14ac:dyDescent="0.3">
      <c r="A8" s="120"/>
      <c r="B8" s="121"/>
      <c r="C8" s="121"/>
      <c r="D8" s="121"/>
      <c r="E8" s="121"/>
      <c r="F8" s="121"/>
    </row>
    <row r="9" spans="1:9" ht="15" customHeight="1" x14ac:dyDescent="0.25">
      <c r="A9" s="22"/>
      <c r="B9" s="195" t="s">
        <v>153</v>
      </c>
      <c r="C9" s="195"/>
      <c r="D9" s="195"/>
      <c r="E9" s="195"/>
      <c r="F9" s="195"/>
      <c r="G9" s="196"/>
    </row>
    <row r="10" spans="1:9" ht="15" customHeight="1" x14ac:dyDescent="0.25">
      <c r="A10" s="252" t="s">
        <v>9</v>
      </c>
      <c r="B10" s="197" t="s">
        <v>10</v>
      </c>
      <c r="C10" s="199" t="s">
        <v>11</v>
      </c>
      <c r="D10" s="199"/>
      <c r="E10" s="199"/>
      <c r="F10" s="199"/>
      <c r="G10" s="200" t="s">
        <v>12</v>
      </c>
    </row>
    <row r="11" spans="1:9" ht="15" customHeight="1" x14ac:dyDescent="0.25">
      <c r="A11" s="252"/>
      <c r="B11" s="197"/>
      <c r="C11" s="202" t="s">
        <v>175</v>
      </c>
      <c r="D11" s="202" t="s">
        <v>173</v>
      </c>
      <c r="E11" s="202" t="s">
        <v>176</v>
      </c>
      <c r="F11" s="254" t="s">
        <v>177</v>
      </c>
      <c r="G11" s="200"/>
    </row>
    <row r="12" spans="1:9" ht="15" customHeight="1" thickBot="1" x14ac:dyDescent="0.3">
      <c r="A12" s="253"/>
      <c r="B12" s="198"/>
      <c r="C12" s="203"/>
      <c r="D12" s="203"/>
      <c r="E12" s="203"/>
      <c r="F12" s="255"/>
      <c r="G12" s="201"/>
    </row>
    <row r="13" spans="1:9" ht="51" customHeight="1" x14ac:dyDescent="0.25">
      <c r="A13" s="226" t="s">
        <v>114</v>
      </c>
      <c r="B13" s="40" t="s">
        <v>115</v>
      </c>
      <c r="C13" s="40" t="s">
        <v>215</v>
      </c>
      <c r="D13" s="40" t="s">
        <v>275</v>
      </c>
      <c r="E13" s="40" t="s">
        <v>276</v>
      </c>
      <c r="F13" s="40" t="s">
        <v>277</v>
      </c>
      <c r="G13" s="48"/>
      <c r="H13" s="114" t="str">
        <f>IF(I14&gt;1,"ATTENTION! TROP DE CROIX","")</f>
        <v/>
      </c>
      <c r="I13" s="114"/>
    </row>
    <row r="14" spans="1:9" ht="15" customHeight="1" x14ac:dyDescent="0.25">
      <c r="A14" s="227"/>
      <c r="B14" s="41" t="s">
        <v>32</v>
      </c>
      <c r="C14" s="108"/>
      <c r="D14" s="108"/>
      <c r="E14" s="108"/>
      <c r="F14" s="108"/>
      <c r="G14" s="45" t="e">
        <f>IF(ISBLANK(F14),IF(ISBLANK(E14),IF(ISBLANK(D14),IF(ISBLANK(C14),"X",0.1),0.35),0.7),1)*3</f>
        <v>#VALUE!</v>
      </c>
      <c r="H14" s="4"/>
      <c r="I14" s="4">
        <f>COUNTA(C14:F14)</f>
        <v>0</v>
      </c>
    </row>
    <row r="15" spans="1:9" ht="31.35" customHeight="1" x14ac:dyDescent="0.25">
      <c r="A15" s="227"/>
      <c r="B15" s="13" t="s">
        <v>116</v>
      </c>
      <c r="C15" s="13" t="s">
        <v>223</v>
      </c>
      <c r="D15" s="13" t="s">
        <v>278</v>
      </c>
      <c r="E15" s="13" t="s">
        <v>279</v>
      </c>
      <c r="F15" s="13" t="s">
        <v>226</v>
      </c>
      <c r="G15" s="46"/>
      <c r="H15" s="114" t="str">
        <f>IF(I16&gt;1,"ATTENTION! TROP DE CROIX","")</f>
        <v/>
      </c>
      <c r="I15" s="114"/>
    </row>
    <row r="16" spans="1:9" ht="15" customHeight="1" x14ac:dyDescent="0.25">
      <c r="A16" s="227"/>
      <c r="B16" s="41" t="s">
        <v>154</v>
      </c>
      <c r="C16" s="110"/>
      <c r="D16" s="110"/>
      <c r="E16" s="110"/>
      <c r="F16" s="110"/>
      <c r="G16" s="45" t="e">
        <f>IF(ISBLANK(F16),IF(ISBLANK(E16),IF(ISBLANK(D16),IF(ISBLANK(C16),"X",0.1),0.35),0.7),1)*2</f>
        <v>#VALUE!</v>
      </c>
      <c r="H16" s="4"/>
      <c r="I16" s="4">
        <f>COUNTA(C16:F16)</f>
        <v>0</v>
      </c>
    </row>
    <row r="17" spans="1:9" ht="40.700000000000003" customHeight="1" x14ac:dyDescent="0.25">
      <c r="A17" s="227"/>
      <c r="B17" s="13" t="s">
        <v>118</v>
      </c>
      <c r="C17" s="13" t="s">
        <v>283</v>
      </c>
      <c r="D17" s="13" t="s">
        <v>282</v>
      </c>
      <c r="E17" s="13" t="s">
        <v>281</v>
      </c>
      <c r="F17" s="13" t="s">
        <v>280</v>
      </c>
      <c r="G17" s="46"/>
      <c r="H17" s="114" t="str">
        <f>IF(I18&gt;1,"ATTENTION! TROP DE CROIX","")</f>
        <v/>
      </c>
      <c r="I17" s="114"/>
    </row>
    <row r="18" spans="1:9" ht="15" customHeight="1" thickBot="1" x14ac:dyDescent="0.3">
      <c r="A18" s="228"/>
      <c r="B18" s="43" t="s">
        <v>128</v>
      </c>
      <c r="C18" s="109"/>
      <c r="D18" s="109"/>
      <c r="E18" s="109"/>
      <c r="F18" s="109"/>
      <c r="G18" s="47" t="e">
        <f>IF(ISBLANK(F18),IF(ISBLANK(E18),IF(ISBLANK(D18),IF(ISBLANK(C18),"X",0.1),0.35),0.7),1)*3</f>
        <v>#VALUE!</v>
      </c>
      <c r="H18" s="4"/>
      <c r="I18" s="4">
        <f>COUNTA(C18:F18)</f>
        <v>0</v>
      </c>
    </row>
    <row r="19" spans="1:9" ht="77.849999999999994" customHeight="1" x14ac:dyDescent="0.25">
      <c r="A19" s="226" t="s">
        <v>120</v>
      </c>
      <c r="B19" s="40" t="s">
        <v>121</v>
      </c>
      <c r="C19" s="40" t="s">
        <v>284</v>
      </c>
      <c r="D19" s="40" t="s">
        <v>285</v>
      </c>
      <c r="E19" s="40" t="s">
        <v>286</v>
      </c>
      <c r="F19" s="40" t="s">
        <v>287</v>
      </c>
      <c r="G19" s="48"/>
      <c r="H19" s="114" t="str">
        <f>IF(I20&gt;1,"ATTENTION! TROP DE CROIX","")</f>
        <v/>
      </c>
      <c r="I19" s="114"/>
    </row>
    <row r="20" spans="1:9" ht="15" customHeight="1" x14ac:dyDescent="0.25">
      <c r="A20" s="227"/>
      <c r="B20" s="41" t="s">
        <v>150</v>
      </c>
      <c r="C20" s="110"/>
      <c r="D20" s="110"/>
      <c r="E20" s="110"/>
      <c r="F20" s="110"/>
      <c r="G20" s="45" t="e">
        <f>IF(ISBLANK(F20),IF(ISBLANK(E20),IF(ISBLANK(D20),IF(ISBLANK(C20),"X",0.1),0.35),0.7),1)*7</f>
        <v>#VALUE!</v>
      </c>
      <c r="H20" s="4"/>
      <c r="I20" s="4">
        <f>COUNTA(C20:F20)</f>
        <v>0</v>
      </c>
    </row>
    <row r="21" spans="1:9" ht="38.85" customHeight="1" x14ac:dyDescent="0.25">
      <c r="A21" s="227"/>
      <c r="B21" s="13" t="s">
        <v>123</v>
      </c>
      <c r="C21" s="13" t="s">
        <v>231</v>
      </c>
      <c r="D21" s="13" t="s">
        <v>288</v>
      </c>
      <c r="E21" s="13" t="s">
        <v>289</v>
      </c>
      <c r="F21" s="13" t="s">
        <v>290</v>
      </c>
      <c r="G21" s="46"/>
      <c r="H21" s="114" t="str">
        <f>IF(I22&gt;1,"ATTENTION! TROP DE CROIX","")</f>
        <v/>
      </c>
      <c r="I21" s="114"/>
    </row>
    <row r="22" spans="1:9" ht="15" customHeight="1" x14ac:dyDescent="0.25">
      <c r="A22" s="227"/>
      <c r="B22" s="41" t="s">
        <v>155</v>
      </c>
      <c r="C22" s="108"/>
      <c r="D22" s="108"/>
      <c r="E22" s="108"/>
      <c r="F22" s="108"/>
      <c r="G22" s="45" t="e">
        <f>IF(ISBLANK(F22),IF(ISBLANK(E22),IF(ISBLANK(D22),IF(ISBLANK(C22),"X",0.1),0.35),0.7),1)*3.5</f>
        <v>#VALUE!</v>
      </c>
      <c r="H22" s="4"/>
      <c r="I22" s="4">
        <f>COUNTA(C22:F22)</f>
        <v>0</v>
      </c>
    </row>
    <row r="23" spans="1:9" ht="36" customHeight="1" x14ac:dyDescent="0.25">
      <c r="A23" s="227"/>
      <c r="B23" s="13" t="s">
        <v>125</v>
      </c>
      <c r="C23" s="13" t="s">
        <v>291</v>
      </c>
      <c r="D23" s="13" t="s">
        <v>292</v>
      </c>
      <c r="E23" s="13" t="s">
        <v>293</v>
      </c>
      <c r="F23" s="13" t="s">
        <v>238</v>
      </c>
      <c r="G23" s="46"/>
      <c r="H23" s="114" t="str">
        <f>IF(I24&gt;1,"ATTENTION! TROP DE CROIX","")</f>
        <v/>
      </c>
      <c r="I23" s="114"/>
    </row>
    <row r="24" spans="1:9" ht="15" customHeight="1" thickBot="1" x14ac:dyDescent="0.3">
      <c r="A24" s="228"/>
      <c r="B24" s="43" t="s">
        <v>128</v>
      </c>
      <c r="C24" s="109"/>
      <c r="D24" s="109"/>
      <c r="E24" s="109"/>
      <c r="F24" s="109"/>
      <c r="G24" s="47" t="e">
        <f>IF(ISBLANK(F24),IF(ISBLANK(E24),IF(ISBLANK(D24),IF(ISBLANK(C24),"X",0.1),0.35),0.7),1)*3</f>
        <v>#VALUE!</v>
      </c>
      <c r="H24" s="4"/>
      <c r="I24" s="4">
        <f>COUNTA(C24:F24)</f>
        <v>0</v>
      </c>
    </row>
    <row r="25" spans="1:9" ht="182.25" customHeight="1" x14ac:dyDescent="0.25">
      <c r="A25" s="226" t="s">
        <v>64</v>
      </c>
      <c r="B25" s="40" t="s">
        <v>65</v>
      </c>
      <c r="C25" s="40" t="s">
        <v>294</v>
      </c>
      <c r="D25" s="40" t="s">
        <v>295</v>
      </c>
      <c r="E25" s="40" t="s">
        <v>296</v>
      </c>
      <c r="F25" s="40" t="s">
        <v>297</v>
      </c>
      <c r="G25" s="48"/>
      <c r="H25" s="114" t="str">
        <f>IF(I26&gt;1,"ATTENTION! TROP DE CROIX","")</f>
        <v/>
      </c>
      <c r="I25" s="114"/>
    </row>
    <row r="26" spans="1:9" ht="15" customHeight="1" x14ac:dyDescent="0.25">
      <c r="A26" s="227"/>
      <c r="B26" s="41" t="s">
        <v>156</v>
      </c>
      <c r="C26" s="108"/>
      <c r="D26" s="108"/>
      <c r="E26" s="108"/>
      <c r="F26" s="108"/>
      <c r="G26" s="45" t="e">
        <f>IF(ISBLANK(F26),IF(ISBLANK(E26),IF(ISBLANK(D26),IF(ISBLANK(C26),"X",0.1),0.35),0.7),1)*2.5</f>
        <v>#VALUE!</v>
      </c>
      <c r="H26" s="4"/>
      <c r="I26" s="4">
        <f>COUNTA(C26:F26)</f>
        <v>0</v>
      </c>
    </row>
    <row r="27" spans="1:9" ht="56.25" customHeight="1" x14ac:dyDescent="0.25">
      <c r="A27" s="227"/>
      <c r="B27" s="13" t="s">
        <v>71</v>
      </c>
      <c r="C27" s="13" t="s">
        <v>72</v>
      </c>
      <c r="D27" s="13" t="s">
        <v>73</v>
      </c>
      <c r="E27" s="13" t="s">
        <v>178</v>
      </c>
      <c r="F27" s="13" t="s">
        <v>179</v>
      </c>
      <c r="G27" s="46"/>
      <c r="H27" s="114" t="str">
        <f>IF(I28&gt;1,"ATTENTION! TROP DE CROIX","")</f>
        <v/>
      </c>
      <c r="I27" s="114"/>
    </row>
    <row r="28" spans="1:9" ht="15" customHeight="1" x14ac:dyDescent="0.25">
      <c r="A28" s="227"/>
      <c r="B28" s="41" t="s">
        <v>157</v>
      </c>
      <c r="C28" s="110"/>
      <c r="D28" s="110"/>
      <c r="E28" s="110"/>
      <c r="F28" s="110"/>
      <c r="G28" s="45" t="e">
        <f>IF(ISBLANK(F28),IF(ISBLANK(E28),IF(ISBLANK(D28),IF(ISBLANK(C28),"X",0.1),0.35),0.7),1)*1.5</f>
        <v>#VALUE!</v>
      </c>
      <c r="H28" s="4"/>
      <c r="I28" s="4">
        <f>COUNTA(C28:F28)</f>
        <v>0</v>
      </c>
    </row>
    <row r="29" spans="1:9" ht="48.95" customHeight="1" x14ac:dyDescent="0.25">
      <c r="A29" s="227"/>
      <c r="B29" s="13" t="s">
        <v>75</v>
      </c>
      <c r="C29" s="13" t="s">
        <v>298</v>
      </c>
      <c r="D29" s="13" t="s">
        <v>301</v>
      </c>
      <c r="E29" s="13" t="s">
        <v>300</v>
      </c>
      <c r="F29" s="13" t="s">
        <v>299</v>
      </c>
      <c r="G29" s="46"/>
      <c r="H29" s="114" t="str">
        <f>IF(I30&gt;1,"ATTENTION! TROP DE CROIX","")</f>
        <v/>
      </c>
      <c r="I29" s="114"/>
    </row>
    <row r="30" spans="1:9" ht="15" customHeight="1" thickBot="1" x14ac:dyDescent="0.3">
      <c r="A30" s="228"/>
      <c r="B30" s="43" t="s">
        <v>181</v>
      </c>
      <c r="C30" s="109"/>
      <c r="D30" s="109"/>
      <c r="E30" s="109"/>
      <c r="F30" s="109"/>
      <c r="G30" s="47" t="e">
        <f>IF(ISBLANK(F30),IF(ISBLANK(E30),IF(ISBLANK(D30),IF(ISBLANK(C30),"X",0.1),0.35),0.7),1)*1</f>
        <v>#VALUE!</v>
      </c>
      <c r="H30" s="4"/>
      <c r="I30" s="4">
        <f>COUNTA(C30:F30)</f>
        <v>0</v>
      </c>
    </row>
    <row r="31" spans="1:9" ht="100.7" customHeight="1" x14ac:dyDescent="0.25">
      <c r="A31" s="226" t="s">
        <v>53</v>
      </c>
      <c r="B31" s="40" t="s">
        <v>46</v>
      </c>
      <c r="C31" s="40" t="s">
        <v>302</v>
      </c>
      <c r="D31" s="40" t="s">
        <v>303</v>
      </c>
      <c r="E31" s="40" t="s">
        <v>304</v>
      </c>
      <c r="F31" s="40" t="s">
        <v>305</v>
      </c>
      <c r="G31" s="48"/>
      <c r="H31" s="114" t="str">
        <f>IF(I32&gt;1,"ATTENTION! TROP DE CROIX","")</f>
        <v/>
      </c>
      <c r="I31" s="114"/>
    </row>
    <row r="32" spans="1:9" ht="15" customHeight="1" x14ac:dyDescent="0.25">
      <c r="A32" s="227"/>
      <c r="B32" s="41" t="s">
        <v>158</v>
      </c>
      <c r="C32" s="108"/>
      <c r="D32" s="108"/>
      <c r="E32" s="108"/>
      <c r="F32" s="108"/>
      <c r="G32" s="45" t="e">
        <f>IF(ISBLANK(F32),IF(ISBLANK(E32),IF(ISBLANK(D32),IF(ISBLANK(C32),"X",0.1),0.35),0.7),1)*2.5</f>
        <v>#VALUE!</v>
      </c>
      <c r="H32" s="4"/>
      <c r="I32" s="4">
        <f>COUNTA(C32:F32)</f>
        <v>0</v>
      </c>
    </row>
    <row r="33" spans="1:9" ht="69" customHeight="1" x14ac:dyDescent="0.25">
      <c r="A33" s="227"/>
      <c r="B33" s="13" t="s">
        <v>52</v>
      </c>
      <c r="C33" s="13" t="s">
        <v>306</v>
      </c>
      <c r="D33" s="13" t="s">
        <v>307</v>
      </c>
      <c r="E33" s="13" t="s">
        <v>308</v>
      </c>
      <c r="F33" s="13" t="s">
        <v>309</v>
      </c>
      <c r="G33" s="46"/>
      <c r="H33" s="114" t="str">
        <f>IF(I34&gt;1,"ATTENTION! TROP DE CROIX","")</f>
        <v/>
      </c>
      <c r="I33" s="114"/>
    </row>
    <row r="34" spans="1:9" ht="15" customHeight="1" x14ac:dyDescent="0.25">
      <c r="A34" s="227"/>
      <c r="B34" s="41" t="s">
        <v>159</v>
      </c>
      <c r="C34" s="110"/>
      <c r="D34" s="110"/>
      <c r="E34" s="110"/>
      <c r="F34" s="110"/>
      <c r="G34" s="45" t="e">
        <f>IF(ISBLANK(F34),IF(ISBLANK(E34),IF(ISBLANK(D34),IF(ISBLANK(C34),"X",0.1),0.35),0.7),1)*1.5</f>
        <v>#VALUE!</v>
      </c>
      <c r="H34" s="4"/>
      <c r="I34" s="4">
        <f>COUNTA(C34:F34)</f>
        <v>0</v>
      </c>
    </row>
    <row r="35" spans="1:9" ht="63" customHeight="1" x14ac:dyDescent="0.25">
      <c r="A35" s="227"/>
      <c r="B35" s="13" t="s">
        <v>59</v>
      </c>
      <c r="C35" s="13" t="s">
        <v>310</v>
      </c>
      <c r="D35" s="13" t="s">
        <v>311</v>
      </c>
      <c r="E35" s="13" t="s">
        <v>312</v>
      </c>
      <c r="F35" s="13" t="s">
        <v>313</v>
      </c>
      <c r="G35" s="46"/>
      <c r="H35" s="114" t="str">
        <f>IF(I36&gt;1,"ATTENTION! TROP DE CROIX","")</f>
        <v/>
      </c>
      <c r="I35" s="114"/>
    </row>
    <row r="36" spans="1:9" ht="15" customHeight="1" thickBot="1" x14ac:dyDescent="0.3">
      <c r="A36" s="228"/>
      <c r="B36" s="43" t="s">
        <v>159</v>
      </c>
      <c r="C36" s="109"/>
      <c r="D36" s="109"/>
      <c r="E36" s="109"/>
      <c r="F36" s="109"/>
      <c r="G36" s="47" t="e">
        <f>IF(ISBLANK(F36),IF(ISBLANK(E36),IF(ISBLANK(D36),IF(ISBLANK(C36),"X",0.1),0.35),0.7),1)*1.5</f>
        <v>#VALUE!</v>
      </c>
      <c r="H36" s="4"/>
      <c r="I36" s="4">
        <f>COUNTA(C36:F36)</f>
        <v>0</v>
      </c>
    </row>
    <row r="37" spans="1:9" ht="75" customHeight="1" x14ac:dyDescent="0.25">
      <c r="A37" s="226" t="s">
        <v>84</v>
      </c>
      <c r="B37" s="40" t="s">
        <v>160</v>
      </c>
      <c r="C37" s="40" t="s">
        <v>314</v>
      </c>
      <c r="D37" s="40" t="s">
        <v>315</v>
      </c>
      <c r="E37" s="40" t="s">
        <v>316</v>
      </c>
      <c r="F37" s="40" t="s">
        <v>317</v>
      </c>
      <c r="G37" s="48"/>
      <c r="H37" s="114" t="str">
        <f>IF(I38&gt;1,"ATTENTION! TROP DE CROIX","")</f>
        <v/>
      </c>
      <c r="I37" s="114"/>
    </row>
    <row r="38" spans="1:9" ht="15" customHeight="1" thickBot="1" x14ac:dyDescent="0.3">
      <c r="A38" s="228"/>
      <c r="B38" s="43" t="s">
        <v>161</v>
      </c>
      <c r="C38" s="112"/>
      <c r="D38" s="112"/>
      <c r="E38" s="112"/>
      <c r="F38" s="112"/>
      <c r="G38" s="47" t="e">
        <f>IF(ISBLANK(F38),IF(ISBLANK(E38),IF(ISBLANK(D38),IF(ISBLANK(C38),"X",0.1),0.35),0.7),1)*5.5</f>
        <v>#VALUE!</v>
      </c>
      <c r="H38" s="4"/>
      <c r="I38" s="4">
        <f>COUNTA(C38:F38)</f>
        <v>0</v>
      </c>
    </row>
    <row r="39" spans="1:9" ht="84" customHeight="1" x14ac:dyDescent="0.25">
      <c r="A39" s="226" t="s">
        <v>126</v>
      </c>
      <c r="B39" s="40" t="s">
        <v>127</v>
      </c>
      <c r="C39" s="40" t="s">
        <v>318</v>
      </c>
      <c r="D39" s="40" t="s">
        <v>319</v>
      </c>
      <c r="E39" s="40" t="s">
        <v>241</v>
      </c>
      <c r="F39" s="40" t="s">
        <v>320</v>
      </c>
      <c r="G39" s="48"/>
      <c r="H39" s="114" t="str">
        <f>IF(I40&gt;1,"ATTENTION! TROP DE CROIX","")</f>
        <v/>
      </c>
      <c r="I39" s="114"/>
    </row>
    <row r="40" spans="1:9" ht="15" customHeight="1" x14ac:dyDescent="0.25">
      <c r="A40" s="227"/>
      <c r="B40" s="41" t="s">
        <v>162</v>
      </c>
      <c r="C40" s="110"/>
      <c r="D40" s="110"/>
      <c r="E40" s="110"/>
      <c r="F40" s="110"/>
      <c r="G40" s="45" t="e">
        <f>IF(ISBLANK(F40),IF(ISBLANK(E40),IF(ISBLANK(D40),IF(ISBLANK(C40),"X",0.1),0.35),0.7),1)*1.5</f>
        <v>#VALUE!</v>
      </c>
      <c r="H40" s="4"/>
      <c r="I40" s="4">
        <f>COUNTA(C40:F40)</f>
        <v>0</v>
      </c>
    </row>
    <row r="41" spans="1:9" ht="48" customHeight="1" x14ac:dyDescent="0.25">
      <c r="A41" s="227"/>
      <c r="B41" s="13" t="s">
        <v>129</v>
      </c>
      <c r="C41" s="13" t="s">
        <v>321</v>
      </c>
      <c r="D41" s="13" t="s">
        <v>322</v>
      </c>
      <c r="E41" s="13" t="s">
        <v>323</v>
      </c>
      <c r="F41" s="13" t="s">
        <v>324</v>
      </c>
      <c r="G41" s="46"/>
      <c r="H41" s="114" t="str">
        <f>IF(I42&gt;1,"ATTENTION! TROP DE CROIX","")</f>
        <v/>
      </c>
      <c r="I41" s="114"/>
    </row>
    <row r="42" spans="1:9" ht="15" customHeight="1" x14ac:dyDescent="0.25">
      <c r="A42" s="227"/>
      <c r="B42" s="41" t="s">
        <v>163</v>
      </c>
      <c r="C42" s="110"/>
      <c r="D42" s="110"/>
      <c r="E42" s="110"/>
      <c r="F42" s="110"/>
      <c r="G42" s="45" t="e">
        <f>IF(ISBLANK(F42),IF(ISBLANK(E42),IF(ISBLANK(D42),IF(ISBLANK(C42),"X",0.1),0.35),0.7),1)*2.5</f>
        <v>#VALUE!</v>
      </c>
      <c r="H42" s="4"/>
      <c r="I42" s="4">
        <f>COUNTA(C42:F42)</f>
        <v>0</v>
      </c>
    </row>
    <row r="43" spans="1:9" ht="47.1" customHeight="1" x14ac:dyDescent="0.25">
      <c r="A43" s="227"/>
      <c r="B43" s="13" t="s">
        <v>130</v>
      </c>
      <c r="C43" s="14" t="s">
        <v>247</v>
      </c>
      <c r="D43" s="14" t="s">
        <v>325</v>
      </c>
      <c r="E43" s="14" t="s">
        <v>326</v>
      </c>
      <c r="F43" s="14" t="s">
        <v>327</v>
      </c>
      <c r="G43" s="51"/>
      <c r="H43" s="114" t="str">
        <f>IF(I44&gt;1,"ATTENTION! TROP DE CROIX","")</f>
        <v/>
      </c>
      <c r="I43" s="114"/>
    </row>
    <row r="44" spans="1:9" ht="15" customHeight="1" thickBot="1" x14ac:dyDescent="0.3">
      <c r="A44" s="228"/>
      <c r="B44" s="43" t="s">
        <v>162</v>
      </c>
      <c r="C44" s="113"/>
      <c r="D44" s="113"/>
      <c r="E44" s="113"/>
      <c r="F44" s="113"/>
      <c r="G44" s="47" t="e">
        <f>IF(ISBLANK(F44),IF(ISBLANK(E44),IF(ISBLANK(D44),IF(ISBLANK(C44),"X",0.1),0.35),0.7),1)*1.5</f>
        <v>#VALUE!</v>
      </c>
      <c r="H44" s="4"/>
      <c r="I44" s="4">
        <f>COUNTA(C44:F44)</f>
        <v>0</v>
      </c>
    </row>
    <row r="45" spans="1:9" ht="77.099999999999994" customHeight="1" x14ac:dyDescent="0.25">
      <c r="A45" s="226" t="s">
        <v>37</v>
      </c>
      <c r="B45" s="40" t="s">
        <v>98</v>
      </c>
      <c r="C45" s="40" t="s">
        <v>328</v>
      </c>
      <c r="D45" s="40" t="s">
        <v>329</v>
      </c>
      <c r="E45" s="40" t="s">
        <v>330</v>
      </c>
      <c r="F45" s="40" t="s">
        <v>331</v>
      </c>
      <c r="G45" s="52"/>
      <c r="H45" s="114" t="str">
        <f>IF(I46&gt;1,"ATTENTION! TROP DE CROIX","")</f>
        <v/>
      </c>
      <c r="I45" s="114"/>
    </row>
    <row r="46" spans="1:9" ht="15" customHeight="1" thickBot="1" x14ac:dyDescent="0.3">
      <c r="A46" s="228"/>
      <c r="B46" s="43" t="s">
        <v>138</v>
      </c>
      <c r="C46" s="109"/>
      <c r="D46" s="109"/>
      <c r="E46" s="109"/>
      <c r="F46" s="109"/>
      <c r="G46" s="47" t="e">
        <f>IF(ISBLANK(F46),IF(ISBLANK(E46),IF(ISBLANK(D46),IF(ISBLANK(C46),"X",0.1),0.35),0.7),1)*11</f>
        <v>#VALUE!</v>
      </c>
      <c r="H46" s="4"/>
      <c r="I46" s="4">
        <f>COUNTA(C46:F46)</f>
        <v>0</v>
      </c>
    </row>
    <row r="47" spans="1:9" ht="15" customHeight="1" x14ac:dyDescent="0.25">
      <c r="A47" s="243" t="s">
        <v>21</v>
      </c>
      <c r="B47" s="243"/>
      <c r="C47" s="243"/>
      <c r="D47" s="244" t="str">
        <f>IF(I47=17,SUM(G28+G26+G24+G22+G20+G18+G16+G14+G30+G32+G34+G36+G38+G40+G42+G44+G46),"Calcul impossible-Revoir le nb de positionnements")</f>
        <v>Calcul impossible-Revoir le nb de positionnements</v>
      </c>
      <c r="E47" s="244"/>
      <c r="F47" s="244"/>
      <c r="G47" s="60" t="s">
        <v>164</v>
      </c>
      <c r="H47" s="114" t="str">
        <f>IF(I48&gt;1,"ATTENTION! TROP DE CROIX","")</f>
        <v/>
      </c>
      <c r="I47" s="114">
        <f>SUM(I46,I44,I42,I40,I38,I36,I34,I32+I30+I28+I26+I24+I22+I20+I18+I16+I14)</f>
        <v>0</v>
      </c>
    </row>
    <row r="48" spans="1:9" ht="15" customHeight="1" x14ac:dyDescent="0.25">
      <c r="A48" s="246" t="s">
        <v>39</v>
      </c>
      <c r="B48" s="246"/>
      <c r="C48" s="246"/>
      <c r="D48" s="245"/>
      <c r="E48" s="245"/>
      <c r="F48" s="245"/>
      <c r="G48" s="55" t="s">
        <v>164</v>
      </c>
      <c r="H48" s="4"/>
      <c r="I48" s="4"/>
    </row>
    <row r="49" spans="1:9" ht="15" customHeight="1" thickBot="1" x14ac:dyDescent="0.3">
      <c r="A49" s="247"/>
      <c r="B49" s="248"/>
      <c r="C49" s="248"/>
      <c r="D49" s="248"/>
      <c r="E49" s="248"/>
      <c r="F49" s="248"/>
      <c r="G49" s="248"/>
      <c r="H49" s="7"/>
      <c r="I49" s="4"/>
    </row>
    <row r="50" spans="1:9" s="53" customFormat="1" ht="45" customHeight="1" x14ac:dyDescent="0.25">
      <c r="A50" s="156" t="s">
        <v>174</v>
      </c>
      <c r="B50" s="242"/>
      <c r="C50" s="54" t="s">
        <v>40</v>
      </c>
      <c r="D50" s="157" t="s">
        <v>41</v>
      </c>
      <c r="E50" s="157"/>
      <c r="F50" s="157"/>
      <c r="G50" s="158"/>
    </row>
    <row r="51" spans="1:9" s="53" customFormat="1" ht="45" customHeight="1" x14ac:dyDescent="0.25">
      <c r="A51" s="214"/>
      <c r="B51" s="215"/>
      <c r="C51" s="118"/>
      <c r="D51" s="238"/>
      <c r="E51" s="238"/>
      <c r="F51" s="238"/>
      <c r="G51" s="239"/>
    </row>
    <row r="52" spans="1:9" s="53" customFormat="1" ht="45" customHeight="1" thickBot="1" x14ac:dyDescent="0.3">
      <c r="A52" s="220"/>
      <c r="B52" s="221"/>
      <c r="C52" s="119"/>
      <c r="D52" s="240"/>
      <c r="E52" s="240"/>
      <c r="F52" s="240"/>
      <c r="G52" s="241"/>
    </row>
    <row r="53" spans="1:9" x14ac:dyDescent="0.25">
      <c r="A53" s="16"/>
    </row>
  </sheetData>
  <sheetProtection sheet="1" objects="1" scenarios="1"/>
  <mergeCells count="35">
    <mergeCell ref="A5:G5"/>
    <mergeCell ref="A6:G6"/>
    <mergeCell ref="A7:G7"/>
    <mergeCell ref="B9:G9"/>
    <mergeCell ref="A10:A12"/>
    <mergeCell ref="C11:C12"/>
    <mergeCell ref="E11:E12"/>
    <mergeCell ref="F11:F12"/>
    <mergeCell ref="B1:C1"/>
    <mergeCell ref="E1:G1"/>
    <mergeCell ref="B2:C2"/>
    <mergeCell ref="E2:G2"/>
    <mergeCell ref="B3:C3"/>
    <mergeCell ref="E3:G3"/>
    <mergeCell ref="A49:G49"/>
    <mergeCell ref="B10:B12"/>
    <mergeCell ref="C10:F10"/>
    <mergeCell ref="G10:G12"/>
    <mergeCell ref="D11:D12"/>
    <mergeCell ref="A51:B51"/>
    <mergeCell ref="D51:G52"/>
    <mergeCell ref="A52:B52"/>
    <mergeCell ref="A50:B50"/>
    <mergeCell ref="A13:A18"/>
    <mergeCell ref="A39:A44"/>
    <mergeCell ref="A45:A46"/>
    <mergeCell ref="A47:C47"/>
    <mergeCell ref="A19:A24"/>
    <mergeCell ref="A25:A30"/>
    <mergeCell ref="A37:A38"/>
    <mergeCell ref="A31:A36"/>
    <mergeCell ref="D47:F47"/>
    <mergeCell ref="D48:F48"/>
    <mergeCell ref="A48:C48"/>
    <mergeCell ref="D50:G50"/>
  </mergeCells>
  <phoneticPr fontId="12"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showGridLines="0" topLeftCell="B4" workbookViewId="0">
      <selection activeCell="E3" sqref="E3:G3"/>
    </sheetView>
  </sheetViews>
  <sheetFormatPr baseColWidth="10" defaultColWidth="11.140625" defaultRowHeight="15" x14ac:dyDescent="0.25"/>
  <cols>
    <col min="1" max="1" width="34.85546875" style="7" customWidth="1"/>
    <col min="2" max="2" width="30.28515625" style="7" customWidth="1"/>
    <col min="3" max="3" width="32.42578125" style="7" customWidth="1"/>
    <col min="4" max="4" width="28.140625" style="7" customWidth="1"/>
    <col min="5" max="5" width="29.42578125" style="7" customWidth="1"/>
    <col min="6" max="6" width="32.7109375" style="7" customWidth="1"/>
    <col min="7" max="7" width="21.85546875" style="7" customWidth="1"/>
    <col min="8" max="8" width="27" style="7" customWidth="1"/>
    <col min="9" max="9" width="0" style="7" hidden="1" customWidth="1"/>
    <col min="10" max="16384" width="11.140625" style="7"/>
  </cols>
  <sheetData>
    <row r="1" spans="1:10" s="19" customFormat="1" x14ac:dyDescent="0.25">
      <c r="A1" s="22" t="s">
        <v>0</v>
      </c>
      <c r="B1" s="153" t="str">
        <f>IF(ISBLANK(Synthèse!B7),"",Synthèse!B7)</f>
        <v/>
      </c>
      <c r="C1" s="223"/>
      <c r="D1" s="32" t="s">
        <v>1</v>
      </c>
      <c r="E1" s="153" t="str">
        <f>IF(ISBLANK(Synthèse!E7),"",Synthèse!E7)</f>
        <v/>
      </c>
      <c r="F1" s="154"/>
      <c r="G1" s="155"/>
    </row>
    <row r="2" spans="1:10" s="19" customFormat="1" ht="30" x14ac:dyDescent="0.25">
      <c r="A2" s="36" t="s">
        <v>2</v>
      </c>
      <c r="B2" s="149" t="str">
        <f>IF(ISBLANK(Synthèse!B8),"",Synthèse!B8)</f>
        <v/>
      </c>
      <c r="C2" s="150"/>
      <c r="D2" s="12" t="s">
        <v>414</v>
      </c>
      <c r="E2" s="249"/>
      <c r="F2" s="250"/>
      <c r="G2" s="251"/>
    </row>
    <row r="3" spans="1:10" s="19" customFormat="1" ht="15.75" thickBot="1" x14ac:dyDescent="0.3">
      <c r="A3" s="37" t="s">
        <v>3</v>
      </c>
      <c r="B3" s="151" t="str">
        <f>IF(ISBLANK(Synthèse!B9),"",Synthèse!B9)</f>
        <v/>
      </c>
      <c r="C3" s="152"/>
      <c r="D3" s="21" t="s">
        <v>412</v>
      </c>
      <c r="E3" s="266"/>
      <c r="F3" s="166"/>
      <c r="G3" s="167"/>
    </row>
    <row r="4" spans="1:10" s="19" customFormat="1" ht="30" customHeight="1" thickBot="1" x14ac:dyDescent="0.3">
      <c r="A4" s="117"/>
      <c r="B4" s="56"/>
      <c r="C4" s="56"/>
      <c r="D4" s="117"/>
      <c r="E4" s="57"/>
      <c r="F4" s="57"/>
      <c r="G4" s="57"/>
    </row>
    <row r="5" spans="1:10" x14ac:dyDescent="0.25">
      <c r="A5" s="232" t="s">
        <v>5</v>
      </c>
      <c r="B5" s="256"/>
      <c r="C5" s="256"/>
      <c r="D5" s="256"/>
      <c r="E5" s="256"/>
      <c r="F5" s="256"/>
      <c r="G5" s="257"/>
    </row>
    <row r="6" spans="1:10" x14ac:dyDescent="0.25">
      <c r="A6" s="235" t="s">
        <v>111</v>
      </c>
      <c r="B6" s="258"/>
      <c r="C6" s="258"/>
      <c r="D6" s="258"/>
      <c r="E6" s="258"/>
      <c r="F6" s="258"/>
      <c r="G6" s="259"/>
    </row>
    <row r="7" spans="1:10" ht="15.75" thickBot="1" x14ac:dyDescent="0.3">
      <c r="A7" s="204" t="s">
        <v>165</v>
      </c>
      <c r="B7" s="260"/>
      <c r="C7" s="260"/>
      <c r="D7" s="260"/>
      <c r="E7" s="260"/>
      <c r="F7" s="260"/>
      <c r="G7" s="261"/>
    </row>
    <row r="8" spans="1:10" ht="30" customHeight="1" thickBot="1" x14ac:dyDescent="0.3">
      <c r="A8" s="6"/>
    </row>
    <row r="9" spans="1:10" ht="15" customHeight="1" x14ac:dyDescent="0.25">
      <c r="A9" s="31"/>
      <c r="B9" s="262" t="s">
        <v>166</v>
      </c>
      <c r="C9" s="262"/>
      <c r="D9" s="262"/>
      <c r="E9" s="262"/>
      <c r="F9" s="262"/>
      <c r="G9" s="263"/>
    </row>
    <row r="10" spans="1:10" s="19" customFormat="1" ht="15" customHeight="1" x14ac:dyDescent="0.25">
      <c r="A10" s="252" t="s">
        <v>9</v>
      </c>
      <c r="B10" s="197" t="s">
        <v>10</v>
      </c>
      <c r="C10" s="199" t="s">
        <v>11</v>
      </c>
      <c r="D10" s="199"/>
      <c r="E10" s="199"/>
      <c r="F10" s="199"/>
      <c r="G10" s="200" t="s">
        <v>12</v>
      </c>
    </row>
    <row r="11" spans="1:10" s="19" customFormat="1" ht="15" customHeight="1" x14ac:dyDescent="0.25">
      <c r="A11" s="252"/>
      <c r="B11" s="197"/>
      <c r="C11" s="202" t="s">
        <v>175</v>
      </c>
      <c r="D11" s="202" t="s">
        <v>173</v>
      </c>
      <c r="E11" s="202" t="s">
        <v>176</v>
      </c>
      <c r="F11" s="254" t="s">
        <v>177</v>
      </c>
      <c r="G11" s="200"/>
    </row>
    <row r="12" spans="1:10" s="19" customFormat="1" ht="15" customHeight="1" thickBot="1" x14ac:dyDescent="0.3">
      <c r="A12" s="253"/>
      <c r="B12" s="198"/>
      <c r="C12" s="203"/>
      <c r="D12" s="203"/>
      <c r="E12" s="203"/>
      <c r="F12" s="255"/>
      <c r="G12" s="201"/>
    </row>
    <row r="13" spans="1:10" ht="50.1" customHeight="1" x14ac:dyDescent="0.25">
      <c r="A13" s="226" t="s">
        <v>114</v>
      </c>
      <c r="B13" s="40" t="s">
        <v>115</v>
      </c>
      <c r="C13" s="40" t="s">
        <v>215</v>
      </c>
      <c r="D13" s="40" t="s">
        <v>332</v>
      </c>
      <c r="E13" s="40" t="s">
        <v>333</v>
      </c>
      <c r="F13" s="40" t="s">
        <v>334</v>
      </c>
      <c r="G13" s="48"/>
      <c r="H13" s="114" t="str">
        <f>IF(I14&gt;1,"ATTENTION! TROP DE CROIX","")</f>
        <v/>
      </c>
      <c r="I13" s="114"/>
      <c r="J13" s="4"/>
    </row>
    <row r="14" spans="1:10" ht="15" customHeight="1" x14ac:dyDescent="0.25">
      <c r="A14" s="227"/>
      <c r="B14" s="41" t="s">
        <v>32</v>
      </c>
      <c r="C14" s="108"/>
      <c r="D14" s="108"/>
      <c r="E14" s="108"/>
      <c r="F14" s="108"/>
      <c r="G14" s="45" t="e">
        <f>IF(ISBLANK(F14),IF(ISBLANK(E14),IF(ISBLANK(D14),IF(ISBLANK(C14),"X",0.1),0.35),0.7),1)*3</f>
        <v>#VALUE!</v>
      </c>
      <c r="H14" s="4"/>
      <c r="I14" s="4">
        <f>COUNTA(C14:F14)</f>
        <v>0</v>
      </c>
      <c r="J14" s="4"/>
    </row>
    <row r="15" spans="1:10" ht="29.85" customHeight="1" x14ac:dyDescent="0.25">
      <c r="A15" s="227"/>
      <c r="B15" s="13" t="s">
        <v>116</v>
      </c>
      <c r="C15" s="13" t="s">
        <v>335</v>
      </c>
      <c r="D15" s="13" t="s">
        <v>336</v>
      </c>
      <c r="E15" s="13" t="s">
        <v>337</v>
      </c>
      <c r="F15" s="13" t="s">
        <v>338</v>
      </c>
      <c r="G15" s="46"/>
      <c r="H15" s="114" t="str">
        <f>IF(I16&gt;1,"ATTENTION! TROP DE CROIX","")</f>
        <v/>
      </c>
      <c r="I15" s="114"/>
      <c r="J15" s="4"/>
    </row>
    <row r="16" spans="1:10" ht="15" customHeight="1" x14ac:dyDescent="0.25">
      <c r="A16" s="227"/>
      <c r="B16" s="41" t="s">
        <v>154</v>
      </c>
      <c r="C16" s="110"/>
      <c r="D16" s="110"/>
      <c r="E16" s="110"/>
      <c r="F16" s="110"/>
      <c r="G16" s="45" t="e">
        <f>IF(ISBLANK(F16),IF(ISBLANK(E16),IF(ISBLANK(D16),IF(ISBLANK(C16),"X",0.1),0.35),0.7),1)*2</f>
        <v>#VALUE!</v>
      </c>
      <c r="H16" s="4"/>
      <c r="I16" s="4">
        <f>COUNTA(C16:F16)</f>
        <v>0</v>
      </c>
      <c r="J16" s="4"/>
    </row>
    <row r="17" spans="1:10" ht="43.7" customHeight="1" x14ac:dyDescent="0.25">
      <c r="A17" s="227"/>
      <c r="B17" s="13" t="s">
        <v>118</v>
      </c>
      <c r="C17" s="13" t="s">
        <v>283</v>
      </c>
      <c r="D17" s="13" t="s">
        <v>282</v>
      </c>
      <c r="E17" s="13" t="s">
        <v>229</v>
      </c>
      <c r="F17" s="13" t="s">
        <v>280</v>
      </c>
      <c r="G17" s="46"/>
      <c r="H17" s="114" t="str">
        <f>IF(I18&gt;1,"ATTENTION! TROP DE CROIX","")</f>
        <v/>
      </c>
      <c r="I17" s="114"/>
      <c r="J17" s="4"/>
    </row>
    <row r="18" spans="1:10" ht="15" customHeight="1" thickBot="1" x14ac:dyDescent="0.3">
      <c r="A18" s="228"/>
      <c r="B18" s="43" t="s">
        <v>128</v>
      </c>
      <c r="C18" s="109"/>
      <c r="D18" s="109"/>
      <c r="E18" s="109"/>
      <c r="F18" s="109"/>
      <c r="G18" s="47" t="e">
        <f>IF(ISBLANK(F18),IF(ISBLANK(E18),IF(ISBLANK(D18),IF(ISBLANK(C18),"X",0.1),0.35),0.7),1)*3</f>
        <v>#VALUE!</v>
      </c>
      <c r="H18" s="4"/>
      <c r="I18" s="4">
        <f>COUNTA(C18:F18)</f>
        <v>0</v>
      </c>
      <c r="J18" s="4"/>
    </row>
    <row r="19" spans="1:10" ht="73.349999999999994" customHeight="1" x14ac:dyDescent="0.25">
      <c r="A19" s="226" t="s">
        <v>120</v>
      </c>
      <c r="B19" s="40" t="s">
        <v>121</v>
      </c>
      <c r="C19" s="40" t="s">
        <v>284</v>
      </c>
      <c r="D19" s="40" t="s">
        <v>339</v>
      </c>
      <c r="E19" s="40" t="s">
        <v>340</v>
      </c>
      <c r="F19" s="40" t="s">
        <v>341</v>
      </c>
      <c r="G19" s="48"/>
      <c r="H19" s="114" t="str">
        <f>IF(I20&gt;1,"ATTENTION! TROP DE CROIX","")</f>
        <v/>
      </c>
      <c r="I19" s="114"/>
      <c r="J19" s="4"/>
    </row>
    <row r="20" spans="1:10" ht="15" customHeight="1" x14ac:dyDescent="0.25">
      <c r="A20" s="227"/>
      <c r="B20" s="41" t="s">
        <v>150</v>
      </c>
      <c r="C20" s="110"/>
      <c r="D20" s="110"/>
      <c r="E20" s="110"/>
      <c r="F20" s="110"/>
      <c r="G20" s="45" t="e">
        <f>IF(ISBLANK(F20),IF(ISBLANK(E20),IF(ISBLANK(D20),IF(ISBLANK(C20),"X",0.1),0.35),0.7),1)*7</f>
        <v>#VALUE!</v>
      </c>
      <c r="H20" s="4"/>
      <c r="I20" s="4">
        <f>COUNTA(C20:F20)</f>
        <v>0</v>
      </c>
      <c r="J20" s="4"/>
    </row>
    <row r="21" spans="1:10" ht="44.85" customHeight="1" x14ac:dyDescent="0.25">
      <c r="A21" s="227"/>
      <c r="B21" s="13" t="s">
        <v>123</v>
      </c>
      <c r="C21" s="13" t="s">
        <v>231</v>
      </c>
      <c r="D21" s="13" t="s">
        <v>342</v>
      </c>
      <c r="E21" s="13" t="s">
        <v>343</v>
      </c>
      <c r="F21" s="13" t="s">
        <v>344</v>
      </c>
      <c r="G21" s="46"/>
      <c r="H21" s="114" t="str">
        <f>IF(I22&gt;1,"ATTENTION! TROP DE CROIX","")</f>
        <v/>
      </c>
      <c r="I21" s="114"/>
      <c r="J21" s="4"/>
    </row>
    <row r="22" spans="1:10" ht="15" customHeight="1" x14ac:dyDescent="0.25">
      <c r="A22" s="227"/>
      <c r="B22" s="41" t="s">
        <v>155</v>
      </c>
      <c r="C22" s="108"/>
      <c r="D22" s="108"/>
      <c r="E22" s="108"/>
      <c r="F22" s="108"/>
      <c r="G22" s="45" t="e">
        <f>IF(ISBLANK(F22),IF(ISBLANK(E22),IF(ISBLANK(D22),IF(ISBLANK(C22),"X",0.1),0.35),0.7),1)*3.5</f>
        <v>#VALUE!</v>
      </c>
      <c r="H22" s="4"/>
      <c r="I22" s="4">
        <f>COUNTA(C22:F22)</f>
        <v>0</v>
      </c>
      <c r="J22" s="4"/>
    </row>
    <row r="23" spans="1:10" ht="38.85" customHeight="1" x14ac:dyDescent="0.25">
      <c r="A23" s="227"/>
      <c r="B23" s="13" t="s">
        <v>125</v>
      </c>
      <c r="C23" s="13" t="s">
        <v>345</v>
      </c>
      <c r="D23" s="13" t="s">
        <v>346</v>
      </c>
      <c r="E23" s="13" t="s">
        <v>347</v>
      </c>
      <c r="F23" s="13" t="s">
        <v>348</v>
      </c>
      <c r="G23" s="46"/>
      <c r="H23" s="114" t="str">
        <f>IF(I24&gt;1,"ATTENTION! TROP DE CROIX","")</f>
        <v/>
      </c>
      <c r="I23" s="114"/>
      <c r="J23" s="4"/>
    </row>
    <row r="24" spans="1:10" ht="15" customHeight="1" thickBot="1" x14ac:dyDescent="0.3">
      <c r="A24" s="228"/>
      <c r="B24" s="43" t="s">
        <v>128</v>
      </c>
      <c r="C24" s="109"/>
      <c r="D24" s="109"/>
      <c r="E24" s="109"/>
      <c r="F24" s="109"/>
      <c r="G24" s="47" t="e">
        <f>IF(ISBLANK(F24),IF(ISBLANK(E24),IF(ISBLANK(D24),IF(ISBLANK(C24),"X",0.1),0.35),0.7),1)*3</f>
        <v>#VALUE!</v>
      </c>
      <c r="H24" s="4"/>
      <c r="I24" s="4">
        <f>COUNTA(C24:F24)</f>
        <v>0</v>
      </c>
      <c r="J24" s="4"/>
    </row>
    <row r="25" spans="1:10" ht="126" customHeight="1" x14ac:dyDescent="0.25">
      <c r="A25" s="226" t="s">
        <v>26</v>
      </c>
      <c r="B25" s="40" t="s">
        <v>107</v>
      </c>
      <c r="C25" s="40" t="s">
        <v>349</v>
      </c>
      <c r="D25" s="40" t="s">
        <v>350</v>
      </c>
      <c r="E25" s="40" t="s">
        <v>351</v>
      </c>
      <c r="F25" s="40" t="s">
        <v>352</v>
      </c>
      <c r="G25" s="48"/>
      <c r="H25" s="114" t="str">
        <f>IF(I26&gt;1,"ATTENTION! TROP DE CROIX","")</f>
        <v/>
      </c>
      <c r="I25" s="114"/>
      <c r="J25" s="4"/>
    </row>
    <row r="26" spans="1:10" ht="15" customHeight="1" thickBot="1" x14ac:dyDescent="0.3">
      <c r="A26" s="228"/>
      <c r="B26" s="43" t="s">
        <v>167</v>
      </c>
      <c r="C26" s="112"/>
      <c r="D26" s="112"/>
      <c r="E26" s="112"/>
      <c r="F26" s="112"/>
      <c r="G26" s="47" t="e">
        <f>IF(ISBLANK(F26),IF(ISBLANK(E26),IF(ISBLANK(D26),IF(ISBLANK(C26),"X",0.1),0.35),0.7),1)*5.5</f>
        <v>#VALUE!</v>
      </c>
      <c r="H26" s="4"/>
      <c r="I26" s="4">
        <f>COUNTA(C26:F26)</f>
        <v>0</v>
      </c>
      <c r="J26" s="4"/>
    </row>
    <row r="27" spans="1:10" ht="191.85" customHeight="1" x14ac:dyDescent="0.25">
      <c r="A27" s="226" t="s">
        <v>108</v>
      </c>
      <c r="B27" s="40" t="s">
        <v>109</v>
      </c>
      <c r="C27" s="40" t="s">
        <v>353</v>
      </c>
      <c r="D27" s="40" t="s">
        <v>354</v>
      </c>
      <c r="E27" s="40" t="s">
        <v>355</v>
      </c>
      <c r="F27" s="40" t="s">
        <v>356</v>
      </c>
      <c r="G27" s="48"/>
      <c r="H27" s="114" t="str">
        <f>IF(I28&gt;1,"ATTENTION! TROP DE CROIX","")</f>
        <v/>
      </c>
      <c r="I27" s="114"/>
      <c r="J27" s="4"/>
    </row>
    <row r="28" spans="1:10" ht="15" customHeight="1" x14ac:dyDescent="0.25">
      <c r="A28" s="227"/>
      <c r="B28" s="41" t="s">
        <v>30</v>
      </c>
      <c r="C28" s="110"/>
      <c r="D28" s="110"/>
      <c r="E28" s="110"/>
      <c r="F28" s="110"/>
      <c r="G28" s="45" t="e">
        <f>IF(ISBLANK(F28),IF(ISBLANK(E28),IF(ISBLANK(D28),IF(ISBLANK(C28),"X",0.1),0.35),0.7),1)*3</f>
        <v>#VALUE!</v>
      </c>
      <c r="H28" s="4"/>
      <c r="I28" s="4">
        <f>COUNTA(C28:F28)</f>
        <v>0</v>
      </c>
      <c r="J28" s="4"/>
    </row>
    <row r="29" spans="1:10" ht="89.25" customHeight="1" x14ac:dyDescent="0.25">
      <c r="A29" s="227"/>
      <c r="B29" s="13" t="s">
        <v>31</v>
      </c>
      <c r="C29" s="13" t="s">
        <v>357</v>
      </c>
      <c r="D29" s="13" t="s">
        <v>358</v>
      </c>
      <c r="E29" s="13" t="s">
        <v>359</v>
      </c>
      <c r="F29" s="13" t="s">
        <v>360</v>
      </c>
      <c r="G29" s="46"/>
      <c r="H29" s="114" t="str">
        <f>IF(I30&gt;1,"ATTENTION! TROP DE CROIX","")</f>
        <v/>
      </c>
      <c r="I29" s="114"/>
      <c r="J29" s="4"/>
    </row>
    <row r="30" spans="1:10" ht="15" customHeight="1" thickBot="1" x14ac:dyDescent="0.3">
      <c r="A30" s="228"/>
      <c r="B30" s="43" t="s">
        <v>34</v>
      </c>
      <c r="C30" s="109"/>
      <c r="D30" s="109"/>
      <c r="E30" s="109"/>
      <c r="F30" s="109"/>
      <c r="G30" s="47" t="e">
        <f>IF(ISBLANK(F30),IF(ISBLANK(E30),IF(ISBLANK(D30),IF(ISBLANK(C30),"X",0.1),0.35),0.7),1)*2</f>
        <v>#VALUE!</v>
      </c>
      <c r="H30" s="4"/>
      <c r="I30" s="4">
        <f>COUNTA(C30:F30)</f>
        <v>0</v>
      </c>
      <c r="J30" s="4"/>
    </row>
    <row r="31" spans="1:10" ht="78.599999999999994" customHeight="1" x14ac:dyDescent="0.25">
      <c r="A31" s="226" t="s">
        <v>13</v>
      </c>
      <c r="B31" s="40" t="s">
        <v>168</v>
      </c>
      <c r="C31" s="40" t="s">
        <v>361</v>
      </c>
      <c r="D31" s="40" t="s">
        <v>362</v>
      </c>
      <c r="E31" s="40" t="s">
        <v>363</v>
      </c>
      <c r="F31" s="40" t="s">
        <v>364</v>
      </c>
      <c r="G31" s="48"/>
      <c r="H31" s="114" t="str">
        <f>IF(I32&gt;1,"ATTENTION! TROP DE CROIX","")</f>
        <v/>
      </c>
      <c r="I31" s="114"/>
      <c r="J31" s="4"/>
    </row>
    <row r="32" spans="1:10" ht="15" customHeight="1" x14ac:dyDescent="0.25">
      <c r="A32" s="227"/>
      <c r="B32" s="41" t="s">
        <v>169</v>
      </c>
      <c r="C32" s="108"/>
      <c r="D32" s="108"/>
      <c r="E32" s="108"/>
      <c r="F32" s="108"/>
      <c r="G32" s="45" t="e">
        <f>IF(ISBLANK(F32),IF(ISBLANK(E32),IF(ISBLANK(D32),IF(ISBLANK(C32),"X",0.1),0.35),0.7),1)*1.5</f>
        <v>#VALUE!</v>
      </c>
      <c r="H32" s="4"/>
      <c r="I32" s="4">
        <f>COUNTA(C32:F32)</f>
        <v>0</v>
      </c>
      <c r="J32" s="4"/>
    </row>
    <row r="33" spans="1:10" ht="61.7" customHeight="1" x14ac:dyDescent="0.25">
      <c r="A33" s="227"/>
      <c r="B33" s="13" t="s">
        <v>23</v>
      </c>
      <c r="C33" s="13" t="s">
        <v>365</v>
      </c>
      <c r="D33" s="13" t="s">
        <v>366</v>
      </c>
      <c r="E33" s="13" t="s">
        <v>367</v>
      </c>
      <c r="F33" s="13" t="s">
        <v>368</v>
      </c>
      <c r="G33" s="46"/>
      <c r="H33" s="114" t="str">
        <f>IF(I34&gt;1,"ATTENTION! TROP DE CROIX","")</f>
        <v/>
      </c>
      <c r="I33" s="114"/>
      <c r="J33" s="4"/>
    </row>
    <row r="34" spans="1:10" ht="15" customHeight="1" x14ac:dyDescent="0.25">
      <c r="A34" s="227"/>
      <c r="B34" s="41" t="s">
        <v>170</v>
      </c>
      <c r="C34" s="108"/>
      <c r="D34" s="108"/>
      <c r="E34" s="108"/>
      <c r="F34" s="108"/>
      <c r="G34" s="45" t="e">
        <f>IF(ISBLANK(F34),IF(ISBLANK(E34),IF(ISBLANK(D34),IF(ISBLANK(C34),"X",0.1),0.35),0.7),1)*1.5</f>
        <v>#VALUE!</v>
      </c>
      <c r="H34" s="4"/>
      <c r="I34" s="4">
        <f>COUNTA(C34:F34)</f>
        <v>0</v>
      </c>
      <c r="J34" s="4"/>
    </row>
    <row r="35" spans="1:10" ht="51.6" customHeight="1" x14ac:dyDescent="0.25">
      <c r="A35" s="227"/>
      <c r="B35" s="13" t="s">
        <v>15</v>
      </c>
      <c r="C35" s="13" t="s">
        <v>369</v>
      </c>
      <c r="D35" s="13" t="s">
        <v>370</v>
      </c>
      <c r="E35" s="13" t="s">
        <v>371</v>
      </c>
      <c r="F35" s="13" t="s">
        <v>372</v>
      </c>
      <c r="G35" s="46"/>
      <c r="H35" s="114" t="str">
        <f>IF(I36&gt;1,"ATTENTION! TROP DE CROIX","")</f>
        <v/>
      </c>
      <c r="I35" s="114"/>
      <c r="J35" s="4"/>
    </row>
    <row r="36" spans="1:10" ht="15" customHeight="1" x14ac:dyDescent="0.25">
      <c r="A36" s="227"/>
      <c r="B36" s="41" t="s">
        <v>171</v>
      </c>
      <c r="C36" s="110"/>
      <c r="D36" s="110"/>
      <c r="E36" s="110"/>
      <c r="F36" s="110"/>
      <c r="G36" s="45" t="e">
        <f>IF(ISBLANK(F36),IF(ISBLANK(E36),IF(ISBLANK(D36),IF(ISBLANK(C36),"X",0.1),0.35),0.7),1)*0.5</f>
        <v>#VALUE!</v>
      </c>
      <c r="H36" s="4"/>
      <c r="I36" s="4">
        <f>COUNTA(C36:F36)</f>
        <v>0</v>
      </c>
      <c r="J36" s="4"/>
    </row>
    <row r="37" spans="1:10" ht="63" customHeight="1" x14ac:dyDescent="0.25">
      <c r="A37" s="227"/>
      <c r="B37" s="13" t="s">
        <v>17</v>
      </c>
      <c r="C37" s="13" t="s">
        <v>373</v>
      </c>
      <c r="D37" s="13" t="s">
        <v>374</v>
      </c>
      <c r="E37" s="13" t="s">
        <v>375</v>
      </c>
      <c r="F37" s="13" t="s">
        <v>376</v>
      </c>
      <c r="G37" s="46"/>
      <c r="H37" s="114" t="str">
        <f>IF(I38&gt;1,"ATTENTION! TROP DE CROIX","")</f>
        <v/>
      </c>
      <c r="I37" s="114"/>
      <c r="J37" s="4"/>
    </row>
    <row r="38" spans="1:10" ht="15" customHeight="1" x14ac:dyDescent="0.25">
      <c r="A38" s="227"/>
      <c r="B38" s="41" t="s">
        <v>172</v>
      </c>
      <c r="C38" s="110"/>
      <c r="D38" s="110"/>
      <c r="E38" s="110"/>
      <c r="F38" s="110"/>
      <c r="G38" s="45" t="e">
        <f>IF(ISBLANK(F38),IF(ISBLANK(E38),IF(ISBLANK(D38),IF(ISBLANK(C38),"X",0.1),0.35),0.7),1)*1</f>
        <v>#VALUE!</v>
      </c>
      <c r="H38" s="4"/>
      <c r="I38" s="4">
        <f>COUNTA(C38:F38)</f>
        <v>0</v>
      </c>
      <c r="J38" s="4"/>
    </row>
    <row r="39" spans="1:10" ht="75.75" customHeight="1" x14ac:dyDescent="0.25">
      <c r="A39" s="227"/>
      <c r="B39" s="13" t="s">
        <v>19</v>
      </c>
      <c r="C39" s="13" t="s">
        <v>377</v>
      </c>
      <c r="D39" s="13" t="s">
        <v>378</v>
      </c>
      <c r="E39" s="13" t="s">
        <v>379</v>
      </c>
      <c r="F39" s="13" t="s">
        <v>380</v>
      </c>
      <c r="G39" s="46"/>
      <c r="H39" s="114" t="str">
        <f>IF(I40&gt;1,"ATTENTION! TROP DE CROIX","")</f>
        <v/>
      </c>
      <c r="I39" s="114"/>
      <c r="J39" s="4"/>
    </row>
    <row r="40" spans="1:10" ht="15" customHeight="1" thickBot="1" x14ac:dyDescent="0.3">
      <c r="A40" s="228"/>
      <c r="B40" s="43" t="s">
        <v>172</v>
      </c>
      <c r="C40" s="109"/>
      <c r="D40" s="109"/>
      <c r="E40" s="109"/>
      <c r="F40" s="109"/>
      <c r="G40" s="47" t="e">
        <f>IF(ISBLANK(F40),IF(ISBLANK(E40),IF(ISBLANK(D40),IF(ISBLANK(C40),"X",0.1),0.35),0.7),1)*1</f>
        <v>#VALUE!</v>
      </c>
      <c r="H40" s="4"/>
      <c r="I40" s="4">
        <f>COUNTA(C40:F40)</f>
        <v>0</v>
      </c>
      <c r="J40" s="4"/>
    </row>
    <row r="41" spans="1:10" ht="70.7" customHeight="1" x14ac:dyDescent="0.25">
      <c r="A41" s="226" t="s">
        <v>126</v>
      </c>
      <c r="B41" s="40" t="s">
        <v>127</v>
      </c>
      <c r="C41" s="40" t="s">
        <v>239</v>
      </c>
      <c r="D41" s="40" t="s">
        <v>240</v>
      </c>
      <c r="E41" s="40" t="s">
        <v>381</v>
      </c>
      <c r="F41" s="40" t="s">
        <v>382</v>
      </c>
      <c r="G41" s="48"/>
      <c r="H41" s="114" t="str">
        <f>IF(I42&gt;1,"ATTENTION! TROP DE CROIX","")</f>
        <v/>
      </c>
      <c r="I41" s="114"/>
      <c r="J41" s="4"/>
    </row>
    <row r="42" spans="1:10" ht="15" customHeight="1" x14ac:dyDescent="0.25">
      <c r="A42" s="227"/>
      <c r="B42" s="41" t="s">
        <v>162</v>
      </c>
      <c r="C42" s="110"/>
      <c r="D42" s="110"/>
      <c r="E42" s="110"/>
      <c r="F42" s="110"/>
      <c r="G42" s="45" t="e">
        <f>IF(ISBLANK(F42),IF(ISBLANK(E42),IF(ISBLANK(D42),IF(ISBLANK(C42),"X",0.1),0.35),0.7),1)*1.5</f>
        <v>#VALUE!</v>
      </c>
      <c r="H42" s="4"/>
      <c r="I42" s="4">
        <f>COUNTA(C42:F42)</f>
        <v>0</v>
      </c>
      <c r="J42" s="4"/>
    </row>
    <row r="43" spans="1:10" ht="46.35" customHeight="1" x14ac:dyDescent="0.25">
      <c r="A43" s="227"/>
      <c r="B43" s="13" t="s">
        <v>129</v>
      </c>
      <c r="C43" s="13" t="s">
        <v>243</v>
      </c>
      <c r="D43" s="13" t="s">
        <v>322</v>
      </c>
      <c r="E43" s="13" t="s">
        <v>245</v>
      </c>
      <c r="F43" s="13" t="s">
        <v>383</v>
      </c>
      <c r="G43" s="46"/>
      <c r="H43" s="114" t="str">
        <f>IF(I44&gt;1,"ATTENTION! TROP DE CROIX","")</f>
        <v/>
      </c>
      <c r="I43" s="114"/>
      <c r="J43" s="4"/>
    </row>
    <row r="44" spans="1:10" ht="15" customHeight="1" x14ac:dyDescent="0.25">
      <c r="A44" s="227"/>
      <c r="B44" s="41" t="s">
        <v>163</v>
      </c>
      <c r="C44" s="110"/>
      <c r="D44" s="110"/>
      <c r="E44" s="110"/>
      <c r="F44" s="110"/>
      <c r="G44" s="45" t="e">
        <f>IF(ISBLANK(F44),IF(ISBLANK(E44),IF(ISBLANK(D44),IF(ISBLANK(C44),"X",0.1),0.35),0.7),1)*2.5</f>
        <v>#VALUE!</v>
      </c>
      <c r="H44" s="4"/>
      <c r="I44" s="4">
        <f>COUNTA(C44:F44)</f>
        <v>0</v>
      </c>
      <c r="J44" s="4"/>
    </row>
    <row r="45" spans="1:10" ht="55.5" customHeight="1" x14ac:dyDescent="0.25">
      <c r="A45" s="227"/>
      <c r="B45" s="13" t="s">
        <v>130</v>
      </c>
      <c r="C45" s="14" t="s">
        <v>247</v>
      </c>
      <c r="D45" s="14" t="s">
        <v>384</v>
      </c>
      <c r="E45" s="14" t="s">
        <v>326</v>
      </c>
      <c r="F45" s="14" t="s">
        <v>385</v>
      </c>
      <c r="G45" s="51"/>
      <c r="H45" s="114" t="str">
        <f>IF(I46&gt;1,"ATTENTION! TROP DE CROIX","")</f>
        <v/>
      </c>
      <c r="I45" s="114"/>
    </row>
    <row r="46" spans="1:10" ht="15" customHeight="1" thickBot="1" x14ac:dyDescent="0.3">
      <c r="A46" s="228"/>
      <c r="B46" s="43" t="s">
        <v>162</v>
      </c>
      <c r="C46" s="113"/>
      <c r="D46" s="113"/>
      <c r="E46" s="113"/>
      <c r="F46" s="113"/>
      <c r="G46" s="47" t="e">
        <f>IF(ISBLANK(F46),IF(ISBLANK(E46),IF(ISBLANK(D46),IF(ISBLANK(C46),"X",0.1),0.35),0.7),1)*1.5</f>
        <v>#VALUE!</v>
      </c>
      <c r="H46" s="4"/>
      <c r="I46" s="4">
        <f>COUNTA(C46:F46)</f>
        <v>0</v>
      </c>
    </row>
    <row r="47" spans="1:10" ht="72.95" customHeight="1" x14ac:dyDescent="0.25">
      <c r="A47" s="226" t="s">
        <v>37</v>
      </c>
      <c r="B47" s="40" t="s">
        <v>98</v>
      </c>
      <c r="C47" s="40" t="s">
        <v>328</v>
      </c>
      <c r="D47" s="40" t="s">
        <v>386</v>
      </c>
      <c r="E47" s="40" t="s">
        <v>387</v>
      </c>
      <c r="F47" s="40" t="s">
        <v>388</v>
      </c>
      <c r="G47" s="52"/>
      <c r="H47" s="114" t="str">
        <f>IF(I48&gt;1,"ATTENTION! TROP DE CROIX","")</f>
        <v/>
      </c>
      <c r="I47" s="114"/>
    </row>
    <row r="48" spans="1:10" ht="15" customHeight="1" thickBot="1" x14ac:dyDescent="0.3">
      <c r="A48" s="228"/>
      <c r="B48" s="43" t="s">
        <v>138</v>
      </c>
      <c r="C48" s="109"/>
      <c r="D48" s="109"/>
      <c r="E48" s="109"/>
      <c r="F48" s="109"/>
      <c r="G48" s="47" t="e">
        <f>IF(ISBLANK(F48),IF(ISBLANK(E48),IF(ISBLANK(D48),IF(ISBLANK(C48),"X",0.1),0.35),0.7),1)*11</f>
        <v>#VALUE!</v>
      </c>
      <c r="H48" s="4"/>
      <c r="I48" s="4">
        <f>COUNTA(C48:F48)</f>
        <v>0</v>
      </c>
    </row>
    <row r="49" spans="1:9" ht="15" customHeight="1" x14ac:dyDescent="0.25">
      <c r="A49" s="264" t="s">
        <v>21</v>
      </c>
      <c r="B49" s="265"/>
      <c r="C49" s="265"/>
      <c r="D49" s="222" t="str">
        <f>IF(I49=18,SUM(G28+G26+G24+G22+G20+G18+G16+G14+G30+G32+G34+G36+G38+G40+G42+G44+G46+G48),"Calcul impossible-Revoir le nb de positionnements")</f>
        <v>Calcul impossible-Revoir le nb de positionnements</v>
      </c>
      <c r="E49" s="222"/>
      <c r="F49" s="222"/>
      <c r="G49" s="61" t="s">
        <v>164</v>
      </c>
      <c r="I49" s="4">
        <f>SUM(I48,I46,I44,I42,I40,I38,I36,I34,I32+I30+I28+I26+I24+I22+I20+I18+I16+I14)</f>
        <v>0</v>
      </c>
    </row>
    <row r="50" spans="1:9" ht="15" customHeight="1" thickBot="1" x14ac:dyDescent="0.3">
      <c r="A50" s="192" t="s">
        <v>39</v>
      </c>
      <c r="B50" s="193"/>
      <c r="C50" s="193"/>
      <c r="D50" s="194"/>
      <c r="E50" s="194"/>
      <c r="F50" s="194"/>
      <c r="G50" s="62" t="s">
        <v>164</v>
      </c>
    </row>
    <row r="51" spans="1:9" s="19" customFormat="1" ht="15" customHeight="1" thickBot="1" x14ac:dyDescent="0.3">
      <c r="A51" s="247"/>
      <c r="B51" s="248"/>
      <c r="C51" s="248"/>
      <c r="D51" s="248"/>
      <c r="E51" s="248"/>
      <c r="F51" s="248"/>
      <c r="G51" s="248"/>
    </row>
    <row r="52" spans="1:9" s="53" customFormat="1" ht="45" customHeight="1" x14ac:dyDescent="0.25">
      <c r="A52" s="156" t="s">
        <v>174</v>
      </c>
      <c r="B52" s="242"/>
      <c r="C52" s="54" t="s">
        <v>40</v>
      </c>
      <c r="D52" s="157" t="s">
        <v>41</v>
      </c>
      <c r="E52" s="157"/>
      <c r="F52" s="157"/>
      <c r="G52" s="158"/>
    </row>
    <row r="53" spans="1:9" s="53" customFormat="1" ht="45" customHeight="1" x14ac:dyDescent="0.25">
      <c r="A53" s="214"/>
      <c r="B53" s="215"/>
      <c r="C53" s="118"/>
      <c r="D53" s="238"/>
      <c r="E53" s="238"/>
      <c r="F53" s="238"/>
      <c r="G53" s="239"/>
    </row>
    <row r="54" spans="1:9" s="53" customFormat="1" ht="45" customHeight="1" thickBot="1" x14ac:dyDescent="0.3">
      <c r="A54" s="220"/>
      <c r="B54" s="221"/>
      <c r="C54" s="119"/>
      <c r="D54" s="240"/>
      <c r="E54" s="240"/>
      <c r="F54" s="240"/>
      <c r="G54" s="241"/>
    </row>
    <row r="59" spans="1:9" x14ac:dyDescent="0.25">
      <c r="B59" s="58"/>
    </row>
  </sheetData>
  <sheetProtection sheet="1" objects="1" scenarios="1" selectLockedCells="1"/>
  <mergeCells count="35">
    <mergeCell ref="A52:B52"/>
    <mergeCell ref="D52:G52"/>
    <mergeCell ref="A53:B53"/>
    <mergeCell ref="D53:G54"/>
    <mergeCell ref="B3:C3"/>
    <mergeCell ref="E3:G3"/>
    <mergeCell ref="A10:A12"/>
    <mergeCell ref="B10:B12"/>
    <mergeCell ref="C10:F10"/>
    <mergeCell ref="G10:G12"/>
    <mergeCell ref="C11:C12"/>
    <mergeCell ref="D11:D12"/>
    <mergeCell ref="E11:E12"/>
    <mergeCell ref="F11:F12"/>
    <mergeCell ref="A54:B54"/>
    <mergeCell ref="A25:A26"/>
    <mergeCell ref="A51:G51"/>
    <mergeCell ref="A47:A48"/>
    <mergeCell ref="A49:C49"/>
    <mergeCell ref="D49:F49"/>
    <mergeCell ref="A50:C50"/>
    <mergeCell ref="D50:F50"/>
    <mergeCell ref="A19:A24"/>
    <mergeCell ref="A41:A46"/>
    <mergeCell ref="A5:G5"/>
    <mergeCell ref="A6:G6"/>
    <mergeCell ref="A7:G7"/>
    <mergeCell ref="B9:G9"/>
    <mergeCell ref="A27:A30"/>
    <mergeCell ref="A31:A40"/>
    <mergeCell ref="B1:C1"/>
    <mergeCell ref="E1:G1"/>
    <mergeCell ref="B2:C2"/>
    <mergeCell ref="E2:G2"/>
    <mergeCell ref="A13:A18"/>
  </mergeCell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showGridLines="0" topLeftCell="B48" zoomScaleNormal="100" zoomScalePageLayoutView="115" workbookViewId="0">
      <selection activeCell="D30" sqref="D30"/>
    </sheetView>
  </sheetViews>
  <sheetFormatPr baseColWidth="10" defaultRowHeight="15" x14ac:dyDescent="0.25"/>
  <cols>
    <col min="1" max="1" width="34.85546875" customWidth="1"/>
    <col min="2" max="2" width="30.28515625" customWidth="1"/>
    <col min="3" max="3" width="32.42578125" customWidth="1"/>
    <col min="4" max="4" width="28.140625" customWidth="1"/>
    <col min="5" max="5" width="29.42578125" customWidth="1"/>
    <col min="6" max="6" width="32.7109375" customWidth="1"/>
    <col min="7" max="7" width="21.85546875" customWidth="1"/>
    <col min="8" max="8" width="26.42578125" customWidth="1"/>
    <col min="9" max="9" width="0" hidden="1" customWidth="1"/>
  </cols>
  <sheetData>
    <row r="1" spans="1:9" s="19" customFormat="1" x14ac:dyDescent="0.25">
      <c r="A1" s="22" t="s">
        <v>0</v>
      </c>
      <c r="B1" s="153" t="str">
        <f>IF(ISBLANK(Synthèse!B7),"",Synthèse!B7)</f>
        <v/>
      </c>
      <c r="C1" s="223"/>
      <c r="D1" s="32" t="s">
        <v>1</v>
      </c>
      <c r="E1" s="153" t="str">
        <f>IF(ISBLANK(Synthèse!E7),"",Synthèse!E7)</f>
        <v/>
      </c>
      <c r="F1" s="154"/>
      <c r="G1" s="155"/>
    </row>
    <row r="2" spans="1:9" s="19" customFormat="1" x14ac:dyDescent="0.25">
      <c r="A2" s="36" t="s">
        <v>2</v>
      </c>
      <c r="B2" s="149" t="str">
        <f>IF(ISBLANK(Synthèse!B8),"",Synthèse!B8)</f>
        <v/>
      </c>
      <c r="C2" s="150"/>
      <c r="D2" s="12"/>
      <c r="E2" s="162"/>
      <c r="F2" s="163"/>
      <c r="G2" s="164"/>
    </row>
    <row r="3" spans="1:9" s="19" customFormat="1" ht="15.75" thickBot="1" x14ac:dyDescent="0.3">
      <c r="A3" s="37" t="s">
        <v>3</v>
      </c>
      <c r="B3" s="151" t="str">
        <f>IF(ISBLANK(Synthèse!B9),"",Synthèse!B9)</f>
        <v/>
      </c>
      <c r="C3" s="152"/>
      <c r="D3" s="21" t="s">
        <v>4</v>
      </c>
      <c r="E3" s="266"/>
      <c r="F3" s="166"/>
      <c r="G3" s="167"/>
    </row>
    <row r="4" spans="1:9" ht="30" customHeight="1" thickBot="1" x14ac:dyDescent="0.3">
      <c r="A4" s="2"/>
      <c r="B4" s="4"/>
      <c r="C4" s="4"/>
      <c r="D4" s="4"/>
      <c r="E4" s="4"/>
      <c r="F4" s="4"/>
    </row>
    <row r="5" spans="1:9" x14ac:dyDescent="0.25">
      <c r="A5" s="232" t="s">
        <v>5</v>
      </c>
      <c r="B5" s="283"/>
      <c r="C5" s="283"/>
      <c r="D5" s="283"/>
      <c r="E5" s="283"/>
      <c r="F5" s="283"/>
      <c r="G5" s="284"/>
    </row>
    <row r="6" spans="1:9" x14ac:dyDescent="0.25">
      <c r="A6" s="285" t="s">
        <v>6</v>
      </c>
      <c r="B6" s="286"/>
      <c r="C6" s="286"/>
      <c r="D6" s="286"/>
      <c r="E6" s="286"/>
      <c r="F6" s="286"/>
      <c r="G6" s="287"/>
    </row>
    <row r="7" spans="1:9" ht="15.75" thickBot="1" x14ac:dyDescent="0.3">
      <c r="A7" s="288" t="s">
        <v>7</v>
      </c>
      <c r="B7" s="289"/>
      <c r="C7" s="289"/>
      <c r="D7" s="289"/>
      <c r="E7" s="289"/>
      <c r="F7" s="289"/>
      <c r="G7" s="290"/>
    </row>
    <row r="8" spans="1:9" ht="30" customHeight="1" thickBot="1" x14ac:dyDescent="0.3">
      <c r="A8" s="3"/>
      <c r="B8" s="4"/>
      <c r="C8" s="4"/>
      <c r="D8" s="4"/>
      <c r="E8" s="4"/>
      <c r="F8" s="4"/>
    </row>
    <row r="9" spans="1:9" ht="15" customHeight="1" x14ac:dyDescent="0.25">
      <c r="A9" s="22"/>
      <c r="B9" s="281" t="s">
        <v>8</v>
      </c>
      <c r="C9" s="281"/>
      <c r="D9" s="281"/>
      <c r="E9" s="281"/>
      <c r="F9" s="281"/>
      <c r="G9" s="282"/>
    </row>
    <row r="10" spans="1:9" ht="15" customHeight="1" x14ac:dyDescent="0.25">
      <c r="A10" s="252" t="s">
        <v>9</v>
      </c>
      <c r="B10" s="197" t="s">
        <v>10</v>
      </c>
      <c r="C10" s="199" t="s">
        <v>11</v>
      </c>
      <c r="D10" s="199"/>
      <c r="E10" s="199"/>
      <c r="F10" s="199"/>
      <c r="G10" s="200" t="s">
        <v>12</v>
      </c>
    </row>
    <row r="11" spans="1:9" ht="15" customHeight="1" x14ac:dyDescent="0.25">
      <c r="A11" s="252"/>
      <c r="B11" s="197"/>
      <c r="C11" s="202" t="s">
        <v>175</v>
      </c>
      <c r="D11" s="202" t="s">
        <v>173</v>
      </c>
      <c r="E11" s="202" t="s">
        <v>176</v>
      </c>
      <c r="F11" s="254" t="s">
        <v>177</v>
      </c>
      <c r="G11" s="200"/>
    </row>
    <row r="12" spans="1:9" ht="15" customHeight="1" thickBot="1" x14ac:dyDescent="0.3">
      <c r="A12" s="253"/>
      <c r="B12" s="198"/>
      <c r="C12" s="203"/>
      <c r="D12" s="203"/>
      <c r="E12" s="203"/>
      <c r="F12" s="255"/>
      <c r="G12" s="201"/>
    </row>
    <row r="13" spans="1:9" ht="64.349999999999994" customHeight="1" x14ac:dyDescent="0.25">
      <c r="A13" s="226" t="s">
        <v>13</v>
      </c>
      <c r="B13" s="40" t="s">
        <v>23</v>
      </c>
      <c r="C13" s="40" t="s">
        <v>389</v>
      </c>
      <c r="D13" s="40" t="s">
        <v>390</v>
      </c>
      <c r="E13" s="40" t="s">
        <v>391</v>
      </c>
      <c r="F13" s="40" t="s">
        <v>392</v>
      </c>
      <c r="G13" s="33"/>
      <c r="H13" s="114" t="str">
        <f>IF(I14&gt;1,"ATTENTION! TROP DE CROIX","")</f>
        <v/>
      </c>
    </row>
    <row r="14" spans="1:9" ht="15" customHeight="1" x14ac:dyDescent="0.25">
      <c r="A14" s="227"/>
      <c r="B14" s="41" t="s">
        <v>14</v>
      </c>
      <c r="C14" s="108"/>
      <c r="D14" s="108"/>
      <c r="E14" s="108"/>
      <c r="F14" s="108"/>
      <c r="G14" s="45" t="e">
        <f>IF(ISBLANK(F14),IF(ISBLANK(E14),IF(ISBLANK(D14),IF(ISBLANK(C14),"X",0.1),0.35),0.7),1)*16</f>
        <v>#VALUE!</v>
      </c>
      <c r="H14" s="4"/>
      <c r="I14" s="4">
        <f>COUNTA(C14:F14)</f>
        <v>0</v>
      </c>
    </row>
    <row r="15" spans="1:9" ht="54.6" customHeight="1" x14ac:dyDescent="0.25">
      <c r="A15" s="227"/>
      <c r="B15" s="13" t="s">
        <v>15</v>
      </c>
      <c r="C15" s="13" t="s">
        <v>369</v>
      </c>
      <c r="D15" s="13" t="s">
        <v>393</v>
      </c>
      <c r="E15" s="13" t="s">
        <v>394</v>
      </c>
      <c r="F15" s="13" t="s">
        <v>395</v>
      </c>
      <c r="G15" s="46"/>
      <c r="H15" s="114" t="str">
        <f>IF(I16&gt;1,"ATTENTION! TROP DE CROIX","")</f>
        <v/>
      </c>
      <c r="I15" s="114"/>
    </row>
    <row r="16" spans="1:9" ht="15" customHeight="1" x14ac:dyDescent="0.25">
      <c r="A16" s="227"/>
      <c r="B16" s="41" t="s">
        <v>16</v>
      </c>
      <c r="C16" s="110"/>
      <c r="D16" s="110"/>
      <c r="E16" s="110"/>
      <c r="F16" s="110"/>
      <c r="G16" s="45" t="e">
        <f>IF(ISBLANK(F16),IF(ISBLANK(E16),IF(ISBLANK(D16),IF(ISBLANK(C16),"X",0.1),0.35),0.7),1)*10</f>
        <v>#VALUE!</v>
      </c>
      <c r="H16" s="4"/>
      <c r="I16" s="4">
        <f>COUNTA(C16:F16)</f>
        <v>0</v>
      </c>
    </row>
    <row r="17" spans="1:9" ht="63" customHeight="1" x14ac:dyDescent="0.25">
      <c r="A17" s="227"/>
      <c r="B17" s="13" t="s">
        <v>17</v>
      </c>
      <c r="C17" s="13" t="s">
        <v>373</v>
      </c>
      <c r="D17" s="13" t="s">
        <v>396</v>
      </c>
      <c r="E17" s="13" t="s">
        <v>397</v>
      </c>
      <c r="F17" s="13" t="s">
        <v>398</v>
      </c>
      <c r="G17" s="46"/>
      <c r="H17" s="114" t="str">
        <f>IF(I18&gt;1,"ATTENTION! TROP DE CROIX","")</f>
        <v/>
      </c>
      <c r="I17" s="114"/>
    </row>
    <row r="18" spans="1:9" ht="15" customHeight="1" x14ac:dyDescent="0.25">
      <c r="A18" s="227"/>
      <c r="B18" s="41" t="s">
        <v>18</v>
      </c>
      <c r="C18" s="110"/>
      <c r="D18" s="110"/>
      <c r="E18" s="110"/>
      <c r="F18" s="110"/>
      <c r="G18" s="45" t="e">
        <f>IF(ISBLANK(F18),IF(ISBLANK(E18),IF(ISBLANK(D18),IF(ISBLANK(C18),"X",0.1),0.35),0.7),1)*16</f>
        <v>#VALUE!</v>
      </c>
      <c r="H18" s="4"/>
      <c r="I18" s="4">
        <f>COUNTA(C18:F18)</f>
        <v>0</v>
      </c>
    </row>
    <row r="19" spans="1:9" ht="60.75" customHeight="1" x14ac:dyDescent="0.25">
      <c r="A19" s="227"/>
      <c r="B19" s="13" t="s">
        <v>19</v>
      </c>
      <c r="C19" s="13" t="s">
        <v>310</v>
      </c>
      <c r="D19" s="13" t="s">
        <v>399</v>
      </c>
      <c r="E19" s="13" t="s">
        <v>400</v>
      </c>
      <c r="F19" s="13" t="s">
        <v>401</v>
      </c>
      <c r="G19" s="46"/>
      <c r="H19" s="114" t="str">
        <f>IF(I20&gt;1,"ATTENTION! TROP DE CROIX","")</f>
        <v/>
      </c>
      <c r="I19" s="114"/>
    </row>
    <row r="20" spans="1:9" ht="15.75" thickBot="1" x14ac:dyDescent="0.3">
      <c r="A20" s="228"/>
      <c r="B20" s="43" t="s">
        <v>20</v>
      </c>
      <c r="C20" s="109"/>
      <c r="D20" s="109"/>
      <c r="E20" s="109"/>
      <c r="F20" s="109"/>
      <c r="G20" s="47" t="e">
        <f>IF(ISBLANK(F20),IF(ISBLANK(E20),IF(ISBLANK(D20),IF(ISBLANK(C20),"X",0.1),0.35),0.7),1)*6</f>
        <v>#VALUE!</v>
      </c>
      <c r="I20" s="4">
        <f>COUNTA(C20:F20)</f>
        <v>0</v>
      </c>
    </row>
    <row r="21" spans="1:9" x14ac:dyDescent="0.25">
      <c r="A21" s="295" t="s">
        <v>21</v>
      </c>
      <c r="B21" s="296"/>
      <c r="C21" s="296"/>
      <c r="D21" s="291" t="str">
        <f>IF(I21=4,SUM(G14,G16,G18,G20),"Calcul impossible-Revoir le nb de positionnements")</f>
        <v>Calcul impossible-Revoir le nb de positionnements</v>
      </c>
      <c r="E21" s="291"/>
      <c r="F21" s="291"/>
      <c r="G21" s="67" t="s">
        <v>24</v>
      </c>
      <c r="I21">
        <f>SUM(I20,I18,I16,I14)</f>
        <v>0</v>
      </c>
    </row>
    <row r="22" spans="1:9" ht="15.75" thickBot="1" x14ac:dyDescent="0.3">
      <c r="A22" s="297" t="s">
        <v>22</v>
      </c>
      <c r="B22" s="298"/>
      <c r="C22" s="298"/>
      <c r="D22" s="292"/>
      <c r="E22" s="292"/>
      <c r="F22" s="292"/>
      <c r="G22" s="68" t="s">
        <v>24</v>
      </c>
    </row>
    <row r="23" spans="1:9" x14ac:dyDescent="0.25">
      <c r="A23" s="64"/>
      <c r="B23" s="64"/>
      <c r="C23" s="64"/>
      <c r="D23" s="64"/>
      <c r="E23" s="64"/>
      <c r="F23" s="64"/>
      <c r="G23" s="64"/>
    </row>
    <row r="24" spans="1:9" ht="15.75" thickBot="1" x14ac:dyDescent="0.3">
      <c r="A24" s="64"/>
      <c r="B24" s="64"/>
      <c r="C24" s="64"/>
      <c r="D24" s="64"/>
      <c r="E24" s="64"/>
      <c r="F24" s="64"/>
      <c r="G24" s="64"/>
    </row>
    <row r="25" spans="1:9" ht="15" customHeight="1" x14ac:dyDescent="0.25">
      <c r="A25" s="22"/>
      <c r="B25" s="293" t="s">
        <v>25</v>
      </c>
      <c r="C25" s="293"/>
      <c r="D25" s="293"/>
      <c r="E25" s="293"/>
      <c r="F25" s="293"/>
      <c r="G25" s="294"/>
    </row>
    <row r="26" spans="1:9" ht="15" customHeight="1" x14ac:dyDescent="0.25">
      <c r="A26" s="252" t="s">
        <v>9</v>
      </c>
      <c r="B26" s="197" t="s">
        <v>10</v>
      </c>
      <c r="C26" s="199" t="s">
        <v>11</v>
      </c>
      <c r="D26" s="199"/>
      <c r="E26" s="199"/>
      <c r="F26" s="199"/>
      <c r="G26" s="200" t="s">
        <v>12</v>
      </c>
    </row>
    <row r="27" spans="1:9" ht="15" customHeight="1" x14ac:dyDescent="0.25">
      <c r="A27" s="252"/>
      <c r="B27" s="197"/>
      <c r="C27" s="202" t="s">
        <v>175</v>
      </c>
      <c r="D27" s="202" t="s">
        <v>173</v>
      </c>
      <c r="E27" s="202" t="s">
        <v>176</v>
      </c>
      <c r="F27" s="254" t="s">
        <v>177</v>
      </c>
      <c r="G27" s="200"/>
    </row>
    <row r="28" spans="1:9" ht="15" customHeight="1" thickBot="1" x14ac:dyDescent="0.3">
      <c r="A28" s="253"/>
      <c r="B28" s="198"/>
      <c r="C28" s="203"/>
      <c r="D28" s="203"/>
      <c r="E28" s="203"/>
      <c r="F28" s="255"/>
      <c r="G28" s="201"/>
    </row>
    <row r="29" spans="1:9" ht="126.75" customHeight="1" x14ac:dyDescent="0.25">
      <c r="A29" s="226" t="s">
        <v>26</v>
      </c>
      <c r="B29" s="40" t="s">
        <v>107</v>
      </c>
      <c r="C29" s="40" t="s">
        <v>402</v>
      </c>
      <c r="D29" s="40" t="s">
        <v>403</v>
      </c>
      <c r="E29" s="40" t="s">
        <v>351</v>
      </c>
      <c r="F29" s="40" t="s">
        <v>404</v>
      </c>
      <c r="G29" s="33"/>
      <c r="H29" s="114" t="str">
        <f>IF(I30&gt;1,"ATTENTION! TROP DE CROIX","")</f>
        <v/>
      </c>
      <c r="I29" s="114"/>
    </row>
    <row r="30" spans="1:9" ht="15" customHeight="1" x14ac:dyDescent="0.25">
      <c r="A30" s="227"/>
      <c r="B30" s="41" t="s">
        <v>27</v>
      </c>
      <c r="C30" s="108"/>
      <c r="D30" s="108"/>
      <c r="E30" s="108"/>
      <c r="F30" s="108"/>
      <c r="G30" s="45" t="e">
        <f>IF(ISBLANK(F30),IF(ISBLANK(E30),IF(ISBLANK(D30),IF(ISBLANK(C30),"X",0.1),0.35),0.7),1)*4</f>
        <v>#VALUE!</v>
      </c>
      <c r="H30" s="4"/>
      <c r="I30" s="4">
        <f>COUNTA(C30:F30)</f>
        <v>0</v>
      </c>
    </row>
    <row r="31" spans="1:9" ht="123.6" customHeight="1" x14ac:dyDescent="0.25">
      <c r="A31" s="227"/>
      <c r="B31" s="13" t="s">
        <v>28</v>
      </c>
      <c r="C31" s="13" t="s">
        <v>405</v>
      </c>
      <c r="D31" s="13" t="s">
        <v>406</v>
      </c>
      <c r="E31" s="13" t="s">
        <v>407</v>
      </c>
      <c r="F31" s="13" t="s">
        <v>408</v>
      </c>
      <c r="G31" s="46"/>
      <c r="H31" s="114" t="str">
        <f>IF(I32&gt;1,"ATTENTION! TROP DE CROIX","")</f>
        <v/>
      </c>
      <c r="I31" s="114"/>
    </row>
    <row r="32" spans="1:9" ht="15" customHeight="1" thickBot="1" x14ac:dyDescent="0.3">
      <c r="A32" s="228"/>
      <c r="B32" s="43" t="s">
        <v>29</v>
      </c>
      <c r="C32" s="109"/>
      <c r="D32" s="109"/>
      <c r="E32" s="109"/>
      <c r="F32" s="109"/>
      <c r="G32" s="47" t="e">
        <f>IF(ISBLANK(F32),IF(ISBLANK(E32),IF(ISBLANK(D32),IF(ISBLANK(C32),"X",0.1),0.35),0.7),1)*4</f>
        <v>#VALUE!</v>
      </c>
      <c r="H32" s="4"/>
      <c r="I32" s="4">
        <f>COUNTA(C32:F32)</f>
        <v>0</v>
      </c>
    </row>
    <row r="33" spans="1:9" ht="197.85" customHeight="1" x14ac:dyDescent="0.25">
      <c r="A33" s="226" t="s">
        <v>108</v>
      </c>
      <c r="B33" s="40" t="s">
        <v>109</v>
      </c>
      <c r="C33" s="40" t="s">
        <v>353</v>
      </c>
      <c r="D33" s="40" t="s">
        <v>409</v>
      </c>
      <c r="E33" s="40" t="s">
        <v>355</v>
      </c>
      <c r="F33" s="40" t="s">
        <v>410</v>
      </c>
      <c r="G33" s="48"/>
      <c r="H33" s="114" t="str">
        <f>IF(I34&gt;1,"ATTENTION! TROP DE CROIX","")</f>
        <v/>
      </c>
      <c r="I33" s="114"/>
    </row>
    <row r="34" spans="1:9" ht="15" customHeight="1" x14ac:dyDescent="0.25">
      <c r="A34" s="227"/>
      <c r="B34" s="41" t="s">
        <v>30</v>
      </c>
      <c r="C34" s="110"/>
      <c r="D34" s="110"/>
      <c r="E34" s="110" t="s">
        <v>417</v>
      </c>
      <c r="F34" s="110"/>
      <c r="G34" s="45">
        <f>IF(ISBLANK(F34),IF(ISBLANK(E34),IF(ISBLANK(D34),IF(ISBLANK(C34),"X",0.1),0.35),0.7),1)*3</f>
        <v>2.0999999999999996</v>
      </c>
      <c r="H34" s="4"/>
      <c r="I34" s="4">
        <f>COUNTA(C34:F34)</f>
        <v>1</v>
      </c>
    </row>
    <row r="35" spans="1:9" ht="81.599999999999994" customHeight="1" x14ac:dyDescent="0.25">
      <c r="A35" s="227"/>
      <c r="B35" s="13" t="s">
        <v>31</v>
      </c>
      <c r="C35" s="13" t="s">
        <v>182</v>
      </c>
      <c r="D35" s="13" t="s">
        <v>183</v>
      </c>
      <c r="E35" s="13" t="s">
        <v>184</v>
      </c>
      <c r="F35" s="13" t="s">
        <v>185</v>
      </c>
      <c r="G35" s="46"/>
      <c r="H35" s="114" t="str">
        <f>IF(I36&gt;1,"ATTENTION! TROP DE CROIX","")</f>
        <v/>
      </c>
      <c r="I35" s="114"/>
    </row>
    <row r="36" spans="1:9" ht="15" customHeight="1" x14ac:dyDescent="0.25">
      <c r="A36" s="227"/>
      <c r="B36" s="41" t="s">
        <v>32</v>
      </c>
      <c r="C36" s="110"/>
      <c r="D36" s="110"/>
      <c r="E36" s="110"/>
      <c r="F36" s="110"/>
      <c r="G36" s="45" t="e">
        <f>IF(ISBLANK(F36),IF(ISBLANK(E36),IF(ISBLANK(D36),IF(ISBLANK(C36),"X",0.1),0.35),0.7),1)*3</f>
        <v>#VALUE!</v>
      </c>
      <c r="H36" s="4"/>
      <c r="I36" s="4">
        <f>COUNTA(C36:F36)</f>
        <v>0</v>
      </c>
    </row>
    <row r="37" spans="1:9" ht="81" customHeight="1" x14ac:dyDescent="0.25">
      <c r="A37" s="227"/>
      <c r="B37" s="13" t="s">
        <v>33</v>
      </c>
      <c r="C37" s="13" t="s">
        <v>187</v>
      </c>
      <c r="D37" s="13" t="s">
        <v>188</v>
      </c>
      <c r="E37" s="13" t="s">
        <v>189</v>
      </c>
      <c r="F37" s="13" t="s">
        <v>190</v>
      </c>
      <c r="G37" s="51"/>
      <c r="H37" s="114" t="str">
        <f>IF(I38&gt;1,"ATTENTION! TROP DE CROIX","")</f>
        <v/>
      </c>
      <c r="I37" s="114"/>
    </row>
    <row r="38" spans="1:9" ht="15" customHeight="1" thickBot="1" x14ac:dyDescent="0.3">
      <c r="A38" s="228"/>
      <c r="B38" s="43" t="s">
        <v>34</v>
      </c>
      <c r="C38" s="109"/>
      <c r="D38" s="109"/>
      <c r="E38" s="109"/>
      <c r="F38" s="109"/>
      <c r="G38" s="47" t="e">
        <f>IF(ISBLANK(F38),IF(ISBLANK(E38),IF(ISBLANK(D38),IF(ISBLANK(C38),"X",0.1),0.35),0.7),1)*2</f>
        <v>#VALUE!</v>
      </c>
      <c r="H38" s="4"/>
      <c r="I38" s="4">
        <f>COUNTA(C38:F38)</f>
        <v>0</v>
      </c>
    </row>
    <row r="39" spans="1:9" ht="68.099999999999994" customHeight="1" x14ac:dyDescent="0.25">
      <c r="A39" s="226" t="s">
        <v>35</v>
      </c>
      <c r="B39" s="40" t="s">
        <v>36</v>
      </c>
      <c r="C39" s="40" t="s">
        <v>91</v>
      </c>
      <c r="D39" s="40" t="s">
        <v>92</v>
      </c>
      <c r="E39" s="40" t="s">
        <v>93</v>
      </c>
      <c r="F39" s="40" t="s">
        <v>94</v>
      </c>
      <c r="G39" s="52"/>
      <c r="H39" s="114" t="str">
        <f>IF(I40&gt;1,"ATTENTION! TROP DE CROIX","")</f>
        <v/>
      </c>
      <c r="I39" s="114"/>
    </row>
    <row r="40" spans="1:9" ht="15" customHeight="1" thickBot="1" x14ac:dyDescent="0.3">
      <c r="A40" s="228"/>
      <c r="B40" s="43" t="s">
        <v>70</v>
      </c>
      <c r="C40" s="109"/>
      <c r="D40" s="109"/>
      <c r="E40" s="109"/>
      <c r="F40" s="109"/>
      <c r="G40" s="47" t="e">
        <f>IF(ISBLANK(F40),IF(ISBLANK(E40),IF(ISBLANK(D40),IF(ISBLANK(C40),"X",0.1),0.35),0.7),1)*5</f>
        <v>#VALUE!</v>
      </c>
      <c r="H40" s="4"/>
      <c r="I40" s="4">
        <f>COUNTA(C40:F40)</f>
        <v>0</v>
      </c>
    </row>
    <row r="41" spans="1:9" ht="72" customHeight="1" x14ac:dyDescent="0.25">
      <c r="A41" s="226" t="s">
        <v>37</v>
      </c>
      <c r="B41" s="40" t="s">
        <v>38</v>
      </c>
      <c r="C41" s="40" t="s">
        <v>95</v>
      </c>
      <c r="D41" s="40" t="s">
        <v>191</v>
      </c>
      <c r="E41" s="40" t="s">
        <v>192</v>
      </c>
      <c r="F41" s="40" t="s">
        <v>96</v>
      </c>
      <c r="G41" s="52"/>
      <c r="H41" s="114" t="str">
        <f>IF(I42&gt;1,"ATTENTION! TROP DE CROIX","")</f>
        <v/>
      </c>
      <c r="I41" s="114"/>
    </row>
    <row r="42" spans="1:9" ht="15" customHeight="1" thickBot="1" x14ac:dyDescent="0.3">
      <c r="A42" s="228"/>
      <c r="B42" s="43" t="s">
        <v>101</v>
      </c>
      <c r="C42" s="109"/>
      <c r="D42" s="109"/>
      <c r="E42" s="109"/>
      <c r="F42" s="109"/>
      <c r="G42" s="47" t="e">
        <f>IF(ISBLANK(F42),IF(ISBLANK(E42),IF(ISBLANK(D42),IF(ISBLANK(C42),"X",0.1),0.35),0.7),1)*5</f>
        <v>#VALUE!</v>
      </c>
      <c r="H42" s="4"/>
      <c r="I42" s="4">
        <f>COUNTA(C42:F42)</f>
        <v>0</v>
      </c>
    </row>
    <row r="43" spans="1:9" ht="74.099999999999994" customHeight="1" x14ac:dyDescent="0.25">
      <c r="A43" s="226" t="s">
        <v>195</v>
      </c>
      <c r="B43" s="40" t="s">
        <v>103</v>
      </c>
      <c r="C43" s="40" t="s">
        <v>193</v>
      </c>
      <c r="D43" s="40" t="s">
        <v>104</v>
      </c>
      <c r="E43" s="40" t="s">
        <v>194</v>
      </c>
      <c r="F43" s="40" t="s">
        <v>105</v>
      </c>
      <c r="G43" s="52"/>
      <c r="H43" s="114" t="str">
        <f>IF(I44&gt;1,"ATTENTION! TROP DE CROIX","")</f>
        <v/>
      </c>
      <c r="I43" s="114"/>
    </row>
    <row r="44" spans="1:9" ht="15" customHeight="1" thickBot="1" x14ac:dyDescent="0.3">
      <c r="A44" s="228"/>
      <c r="B44" s="43" t="s">
        <v>110</v>
      </c>
      <c r="C44" s="109"/>
      <c r="D44" s="109"/>
      <c r="E44" s="109"/>
      <c r="F44" s="109"/>
      <c r="G44" s="47" t="e">
        <f>IF(ISBLANK(F44),IF(ISBLANK(E44),IF(ISBLANK(D44),IF(ISBLANK(C44),"X",0.1),0.35),0.7),1)*6</f>
        <v>#VALUE!</v>
      </c>
      <c r="H44" s="4"/>
      <c r="I44" s="4">
        <f>COUNTA(C44:F44)</f>
        <v>0</v>
      </c>
    </row>
    <row r="45" spans="1:9" ht="15" customHeight="1" x14ac:dyDescent="0.25">
      <c r="A45" s="230" t="s">
        <v>21</v>
      </c>
      <c r="B45" s="231"/>
      <c r="C45" s="231"/>
      <c r="D45" s="222" t="str">
        <f>IF(I45=8,SUM(G30+G32+G34+G36+G38+G40+G42+G44),"Calcul impossible-Revoir le nb de positionnements")</f>
        <v>Calcul impossible-Revoir le nb de positionnements</v>
      </c>
      <c r="E45" s="222"/>
      <c r="F45" s="222"/>
      <c r="G45" s="69" t="s">
        <v>42</v>
      </c>
      <c r="I45">
        <f>SUM(I44,I42,I40,I38,I36,I34,I32,I30)</f>
        <v>1</v>
      </c>
    </row>
    <row r="46" spans="1:9" ht="15" customHeight="1" thickBot="1" x14ac:dyDescent="0.3">
      <c r="A46" s="224" t="s">
        <v>39</v>
      </c>
      <c r="B46" s="225"/>
      <c r="C46" s="225"/>
      <c r="D46" s="194"/>
      <c r="E46" s="194"/>
      <c r="F46" s="194"/>
      <c r="G46" s="70" t="s">
        <v>42</v>
      </c>
    </row>
    <row r="47" spans="1:9" ht="15" customHeight="1" thickBot="1" x14ac:dyDescent="0.3">
      <c r="A47" s="247"/>
      <c r="B47" s="248"/>
      <c r="C47" s="248"/>
      <c r="D47" s="248"/>
      <c r="E47" s="248"/>
      <c r="F47" s="248"/>
      <c r="G47" s="248"/>
    </row>
    <row r="48" spans="1:9" ht="15" customHeight="1" thickBot="1" x14ac:dyDescent="0.3">
      <c r="A48" s="275" t="s">
        <v>44</v>
      </c>
      <c r="B48" s="276"/>
      <c r="C48" s="277"/>
      <c r="D48" s="278">
        <f>SUM(D46,D22)</f>
        <v>0</v>
      </c>
      <c r="E48" s="279"/>
      <c r="F48" s="280"/>
      <c r="G48" s="65" t="s">
        <v>43</v>
      </c>
    </row>
    <row r="49" spans="1:7" ht="15" customHeight="1" thickBot="1" x14ac:dyDescent="0.3">
      <c r="A49" s="66"/>
      <c r="B49" s="64"/>
      <c r="C49" s="64"/>
      <c r="D49" s="64"/>
      <c r="E49" s="64"/>
      <c r="F49" s="64"/>
      <c r="G49" s="64"/>
    </row>
    <row r="50" spans="1:7" ht="45" customHeight="1" x14ac:dyDescent="0.25">
      <c r="A50" s="273" t="s">
        <v>186</v>
      </c>
      <c r="B50" s="274"/>
      <c r="C50" s="63" t="s">
        <v>40</v>
      </c>
      <c r="D50" s="271" t="s">
        <v>41</v>
      </c>
      <c r="E50" s="271"/>
      <c r="F50" s="271"/>
      <c r="G50" s="272"/>
    </row>
    <row r="51" spans="1:7" ht="45" customHeight="1" x14ac:dyDescent="0.25">
      <c r="A51" s="214"/>
      <c r="B51" s="215"/>
      <c r="C51" s="118"/>
      <c r="D51" s="267"/>
      <c r="E51" s="267"/>
      <c r="F51" s="267"/>
      <c r="G51" s="268"/>
    </row>
    <row r="52" spans="1:7" ht="45" customHeight="1" thickBot="1" x14ac:dyDescent="0.3">
      <c r="A52" s="220"/>
      <c r="B52" s="221"/>
      <c r="C52" s="119"/>
      <c r="D52" s="269"/>
      <c r="E52" s="269"/>
      <c r="F52" s="269"/>
      <c r="G52" s="270"/>
    </row>
    <row r="53" spans="1:7" x14ac:dyDescent="0.25">
      <c r="A53" s="1"/>
    </row>
  </sheetData>
  <sheetProtection sheet="1" objects="1" scenarios="1" selectLockedCells="1"/>
  <mergeCells count="49">
    <mergeCell ref="A10:A12"/>
    <mergeCell ref="B10:B12"/>
    <mergeCell ref="C10:F10"/>
    <mergeCell ref="G10:G12"/>
    <mergeCell ref="C11:C12"/>
    <mergeCell ref="D11:D12"/>
    <mergeCell ref="E11:E12"/>
    <mergeCell ref="F11:F12"/>
    <mergeCell ref="A29:A32"/>
    <mergeCell ref="A33:A38"/>
    <mergeCell ref="A13:A20"/>
    <mergeCell ref="D21:F21"/>
    <mergeCell ref="D22:F22"/>
    <mergeCell ref="A26:A28"/>
    <mergeCell ref="B26:B28"/>
    <mergeCell ref="C26:F26"/>
    <mergeCell ref="B25:G25"/>
    <mergeCell ref="A21:C21"/>
    <mergeCell ref="A22:C22"/>
    <mergeCell ref="G26:G28"/>
    <mergeCell ref="C27:C28"/>
    <mergeCell ref="D27:D28"/>
    <mergeCell ref="E27:E28"/>
    <mergeCell ref="F27:F28"/>
    <mergeCell ref="B9:G9"/>
    <mergeCell ref="B1:C1"/>
    <mergeCell ref="E1:G1"/>
    <mergeCell ref="B2:C2"/>
    <mergeCell ref="E2:G2"/>
    <mergeCell ref="B3:C3"/>
    <mergeCell ref="E3:G3"/>
    <mergeCell ref="A5:G5"/>
    <mergeCell ref="A6:G6"/>
    <mergeCell ref="A7:G7"/>
    <mergeCell ref="A39:A40"/>
    <mergeCell ref="A41:A42"/>
    <mergeCell ref="A48:C48"/>
    <mergeCell ref="A45:C45"/>
    <mergeCell ref="A46:C46"/>
    <mergeCell ref="A47:G47"/>
    <mergeCell ref="A43:A44"/>
    <mergeCell ref="D45:F45"/>
    <mergeCell ref="D46:F46"/>
    <mergeCell ref="D48:F48"/>
    <mergeCell ref="A51:B51"/>
    <mergeCell ref="A52:B52"/>
    <mergeCell ref="D51:G52"/>
    <mergeCell ref="D50:G50"/>
    <mergeCell ref="A50:B50"/>
  </mergeCells>
  <pageMargins left="0.7" right="0.7" top="0.75" bottom="0.75" header="0.3" footer="0.3"/>
  <pageSetup paperSize="9" scale="62" fitToHeight="0" orientation="landscape" horizontalDpi="1200" verticalDpi="1200"/>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topLeftCell="B1" zoomScale="110" zoomScaleNormal="110" zoomScalePageLayoutView="110" workbookViewId="0">
      <selection activeCell="D47" sqref="D47"/>
    </sheetView>
  </sheetViews>
  <sheetFormatPr baseColWidth="10" defaultColWidth="11.140625" defaultRowHeight="15" x14ac:dyDescent="0.25"/>
  <cols>
    <col min="1" max="1" width="34.85546875" style="7" customWidth="1"/>
    <col min="2" max="2" width="30.28515625" style="7" customWidth="1"/>
    <col min="3" max="3" width="32.42578125" style="7" customWidth="1"/>
    <col min="4" max="4" width="28.140625" style="7" customWidth="1"/>
    <col min="5" max="5" width="29.42578125" style="7" customWidth="1"/>
    <col min="6" max="6" width="32.7109375" style="7" customWidth="1"/>
    <col min="7" max="7" width="21.85546875" style="7" customWidth="1"/>
    <col min="8" max="8" width="14.140625" style="7" customWidth="1"/>
    <col min="9" max="9" width="0" style="7" hidden="1" customWidth="1"/>
    <col min="10" max="16384" width="11.140625" style="7"/>
  </cols>
  <sheetData>
    <row r="1" spans="1:9" s="19" customFormat="1" x14ac:dyDescent="0.25">
      <c r="A1" s="22" t="s">
        <v>0</v>
      </c>
      <c r="B1" s="153" t="str">
        <f>IF(ISBLANK(Synthèse!B7),"",Synthèse!B7)</f>
        <v/>
      </c>
      <c r="C1" s="223"/>
      <c r="D1" s="32" t="s">
        <v>1</v>
      </c>
      <c r="E1" s="153" t="str">
        <f>IF(ISBLANK(Synthèse!E7),"",Synthèse!E7)</f>
        <v/>
      </c>
      <c r="F1" s="154"/>
      <c r="G1" s="155"/>
    </row>
    <row r="2" spans="1:9" s="19" customFormat="1" x14ac:dyDescent="0.25">
      <c r="A2" s="36" t="s">
        <v>2</v>
      </c>
      <c r="B2" s="149" t="str">
        <f>IF(ISBLANK(Synthèse!B8),"",Synthèse!B8)</f>
        <v/>
      </c>
      <c r="C2" s="150"/>
      <c r="D2" s="12"/>
      <c r="E2" s="162"/>
      <c r="F2" s="163"/>
      <c r="G2" s="164"/>
    </row>
    <row r="3" spans="1:9" s="19" customFormat="1" ht="15.75" thickBot="1" x14ac:dyDescent="0.3">
      <c r="A3" s="37" t="s">
        <v>3</v>
      </c>
      <c r="B3" s="151" t="str">
        <f>IF(ISBLANK(Synthèse!B9),"",Synthèse!B9)</f>
        <v/>
      </c>
      <c r="C3" s="152"/>
      <c r="D3" s="21" t="s">
        <v>4</v>
      </c>
      <c r="E3" s="266"/>
      <c r="F3" s="166"/>
      <c r="G3" s="167"/>
    </row>
    <row r="4" spans="1:9" ht="30" customHeight="1" thickBot="1" x14ac:dyDescent="0.3">
      <c r="A4" s="5"/>
    </row>
    <row r="5" spans="1:9" x14ac:dyDescent="0.25">
      <c r="A5" s="232" t="s">
        <v>5</v>
      </c>
      <c r="B5" s="256"/>
      <c r="C5" s="256"/>
      <c r="D5" s="256"/>
      <c r="E5" s="256"/>
      <c r="F5" s="256"/>
      <c r="G5" s="257"/>
    </row>
    <row r="6" spans="1:9" x14ac:dyDescent="0.25">
      <c r="A6" s="299" t="s">
        <v>45</v>
      </c>
      <c r="B6" s="300"/>
      <c r="C6" s="300"/>
      <c r="D6" s="300"/>
      <c r="E6" s="300"/>
      <c r="F6" s="300"/>
      <c r="G6" s="301"/>
    </row>
    <row r="7" spans="1:9" ht="15.75" thickBot="1" x14ac:dyDescent="0.3">
      <c r="A7" s="302" t="s">
        <v>7</v>
      </c>
      <c r="B7" s="303"/>
      <c r="C7" s="303"/>
      <c r="D7" s="303"/>
      <c r="E7" s="303"/>
      <c r="F7" s="303"/>
      <c r="G7" s="304"/>
    </row>
    <row r="8" spans="1:9" ht="30" customHeight="1" thickBot="1" x14ac:dyDescent="0.3">
      <c r="A8" s="6"/>
    </row>
    <row r="9" spans="1:9" ht="15" customHeight="1" x14ac:dyDescent="0.25">
      <c r="A9" s="31"/>
      <c r="B9" s="305" t="s">
        <v>411</v>
      </c>
      <c r="C9" s="305"/>
      <c r="D9" s="305"/>
      <c r="E9" s="305"/>
      <c r="F9" s="305"/>
      <c r="G9" s="306"/>
    </row>
    <row r="10" spans="1:9" ht="15" customHeight="1" x14ac:dyDescent="0.25">
      <c r="A10" s="252" t="s">
        <v>9</v>
      </c>
      <c r="B10" s="197" t="s">
        <v>10</v>
      </c>
      <c r="C10" s="199" t="s">
        <v>11</v>
      </c>
      <c r="D10" s="199"/>
      <c r="E10" s="199"/>
      <c r="F10" s="199"/>
      <c r="G10" s="200" t="s">
        <v>12</v>
      </c>
    </row>
    <row r="11" spans="1:9" ht="15" customHeight="1" x14ac:dyDescent="0.25">
      <c r="A11" s="252"/>
      <c r="B11" s="197"/>
      <c r="C11" s="202" t="s">
        <v>175</v>
      </c>
      <c r="D11" s="202" t="s">
        <v>173</v>
      </c>
      <c r="E11" s="202" t="s">
        <v>176</v>
      </c>
      <c r="F11" s="254" t="s">
        <v>177</v>
      </c>
      <c r="G11" s="200"/>
    </row>
    <row r="12" spans="1:9" ht="15" customHeight="1" thickBot="1" x14ac:dyDescent="0.3">
      <c r="A12" s="253"/>
      <c r="B12" s="198"/>
      <c r="C12" s="203"/>
      <c r="D12" s="203"/>
      <c r="E12" s="203"/>
      <c r="F12" s="255"/>
      <c r="G12" s="201"/>
    </row>
    <row r="13" spans="1:9" ht="94.7" customHeight="1" x14ac:dyDescent="0.25">
      <c r="A13" s="226" t="s">
        <v>53</v>
      </c>
      <c r="B13" s="40" t="s">
        <v>46</v>
      </c>
      <c r="C13" s="40" t="s">
        <v>47</v>
      </c>
      <c r="D13" s="40" t="s">
        <v>48</v>
      </c>
      <c r="E13" s="40" t="s">
        <v>49</v>
      </c>
      <c r="F13" s="40" t="s">
        <v>50</v>
      </c>
      <c r="G13" s="33"/>
      <c r="I13" s="4"/>
    </row>
    <row r="14" spans="1:9" ht="15" customHeight="1" x14ac:dyDescent="0.25">
      <c r="A14" s="227"/>
      <c r="B14" s="41" t="s">
        <v>51</v>
      </c>
      <c r="C14" s="108"/>
      <c r="D14" s="108"/>
      <c r="E14" s="108"/>
      <c r="F14" s="108"/>
      <c r="G14" s="45" t="e">
        <f>IF(ISBLANK(F14),IF(ISBLANK(E14),IF(ISBLANK(D14),IF(ISBLANK(C14),"X",0.1),0.35),0.7),1)*19</f>
        <v>#VALUE!</v>
      </c>
      <c r="I14" s="4">
        <f>COUNTA(C14:F14)</f>
        <v>0</v>
      </c>
    </row>
    <row r="15" spans="1:9" ht="61.35" customHeight="1" x14ac:dyDescent="0.25">
      <c r="A15" s="227"/>
      <c r="B15" s="13" t="s">
        <v>52</v>
      </c>
      <c r="C15" s="13" t="s">
        <v>54</v>
      </c>
      <c r="D15" s="13" t="s">
        <v>55</v>
      </c>
      <c r="E15" s="13" t="s">
        <v>56</v>
      </c>
      <c r="F15" s="13" t="s">
        <v>57</v>
      </c>
      <c r="G15" s="46"/>
      <c r="I15" s="114"/>
    </row>
    <row r="16" spans="1:9" ht="15" customHeight="1" x14ac:dyDescent="0.25">
      <c r="A16" s="227"/>
      <c r="B16" s="41" t="s">
        <v>58</v>
      </c>
      <c r="C16" s="110"/>
      <c r="D16" s="110"/>
      <c r="E16" s="110"/>
      <c r="F16" s="110"/>
      <c r="G16" s="45" t="e">
        <f>IF(ISBLANK(F16),IF(ISBLANK(E16),IF(ISBLANK(D16),IF(ISBLANK(C16),"X",0.1),0.35),0.7),1)*19</f>
        <v>#VALUE!</v>
      </c>
      <c r="I16" s="4">
        <f>COUNTA(C16:F16)</f>
        <v>0</v>
      </c>
    </row>
    <row r="17" spans="1:9" ht="51.95" customHeight="1" x14ac:dyDescent="0.25">
      <c r="A17" s="227"/>
      <c r="B17" s="13" t="s">
        <v>59</v>
      </c>
      <c r="C17" s="13" t="s">
        <v>60</v>
      </c>
      <c r="D17" s="13" t="s">
        <v>61</v>
      </c>
      <c r="E17" s="13" t="s">
        <v>62</v>
      </c>
      <c r="F17" s="13" t="s">
        <v>63</v>
      </c>
      <c r="G17" s="46"/>
      <c r="I17" s="114"/>
    </row>
    <row r="18" spans="1:9" ht="15" customHeight="1" thickBot="1" x14ac:dyDescent="0.3">
      <c r="A18" s="228"/>
      <c r="B18" s="43" t="s">
        <v>16</v>
      </c>
      <c r="C18" s="109"/>
      <c r="D18" s="109"/>
      <c r="E18" s="109"/>
      <c r="F18" s="109"/>
      <c r="G18" s="47" t="e">
        <f>IF(ISBLANK(F18),IF(ISBLANK(E18),IF(ISBLANK(D18),IF(ISBLANK(C18),"X",0.1),0.35),0.7),1)*10</f>
        <v>#VALUE!</v>
      </c>
      <c r="I18" s="4">
        <f>COUNTA(C18:F18)</f>
        <v>0</v>
      </c>
    </row>
    <row r="19" spans="1:9" ht="15" customHeight="1" x14ac:dyDescent="0.25">
      <c r="A19" s="295" t="s">
        <v>21</v>
      </c>
      <c r="B19" s="296"/>
      <c r="C19" s="296"/>
      <c r="D19" s="309" t="str">
        <f>IF(I19=3,SUM(G14,G16,G18),"Calcul impossible-Revoir le nb de positionnements")</f>
        <v>Calcul impossible-Revoir le nb de positionnements</v>
      </c>
      <c r="E19" s="310"/>
      <c r="F19" s="311"/>
      <c r="G19" s="72" t="s">
        <v>24</v>
      </c>
      <c r="I19" s="114">
        <f>SUM(I18+I16+I14)</f>
        <v>0</v>
      </c>
    </row>
    <row r="20" spans="1:9" ht="15" customHeight="1" thickBot="1" x14ac:dyDescent="0.3">
      <c r="A20" s="297" t="s">
        <v>22</v>
      </c>
      <c r="B20" s="298"/>
      <c r="C20" s="298"/>
      <c r="D20" s="312"/>
      <c r="E20" s="313"/>
      <c r="F20" s="314"/>
      <c r="G20" s="73" t="s">
        <v>24</v>
      </c>
      <c r="I20" s="4"/>
    </row>
    <row r="21" spans="1:9" ht="15" customHeight="1" x14ac:dyDescent="0.25">
      <c r="A21" s="19"/>
      <c r="B21" s="19"/>
      <c r="C21" s="19"/>
      <c r="D21" s="19"/>
      <c r="E21" s="19"/>
      <c r="F21" s="19"/>
      <c r="G21" s="19"/>
      <c r="I21" s="4"/>
    </row>
    <row r="22" spans="1:9" ht="15" customHeight="1" thickBot="1" x14ac:dyDescent="0.3">
      <c r="A22" s="19"/>
      <c r="B22" s="19"/>
      <c r="C22" s="19"/>
      <c r="D22" s="19"/>
      <c r="E22" s="19"/>
      <c r="F22" s="19"/>
      <c r="G22" s="19"/>
      <c r="I22" s="4"/>
    </row>
    <row r="23" spans="1:9" ht="15" customHeight="1" x14ac:dyDescent="0.25">
      <c r="A23" s="22"/>
      <c r="B23" s="307" t="s">
        <v>416</v>
      </c>
      <c r="C23" s="307"/>
      <c r="D23" s="307"/>
      <c r="E23" s="307"/>
      <c r="F23" s="307"/>
      <c r="G23" s="308"/>
      <c r="I23" s="4"/>
    </row>
    <row r="24" spans="1:9" ht="15" customHeight="1" x14ac:dyDescent="0.25">
      <c r="A24" s="252" t="s">
        <v>9</v>
      </c>
      <c r="B24" s="197" t="s">
        <v>10</v>
      </c>
      <c r="C24" s="199" t="s">
        <v>11</v>
      </c>
      <c r="D24" s="199"/>
      <c r="E24" s="199"/>
      <c r="F24" s="199"/>
      <c r="G24" s="200" t="s">
        <v>12</v>
      </c>
      <c r="I24" s="4"/>
    </row>
    <row r="25" spans="1:9" ht="15" customHeight="1" x14ac:dyDescent="0.25">
      <c r="A25" s="252"/>
      <c r="B25" s="197"/>
      <c r="C25" s="202" t="s">
        <v>175</v>
      </c>
      <c r="D25" s="202" t="s">
        <v>173</v>
      </c>
      <c r="E25" s="202" t="s">
        <v>176</v>
      </c>
      <c r="F25" s="254" t="s">
        <v>177</v>
      </c>
      <c r="G25" s="200"/>
      <c r="I25" s="4"/>
    </row>
    <row r="26" spans="1:9" ht="15" customHeight="1" thickBot="1" x14ac:dyDescent="0.3">
      <c r="A26" s="253"/>
      <c r="B26" s="198"/>
      <c r="C26" s="203"/>
      <c r="D26" s="203"/>
      <c r="E26" s="203"/>
      <c r="F26" s="255"/>
      <c r="G26" s="201"/>
      <c r="I26" s="4"/>
    </row>
    <row r="27" spans="1:9" ht="171.6" customHeight="1" x14ac:dyDescent="0.25">
      <c r="A27" s="319" t="s">
        <v>64</v>
      </c>
      <c r="B27" s="40" t="s">
        <v>65</v>
      </c>
      <c r="C27" s="40" t="s">
        <v>66</v>
      </c>
      <c r="D27" s="40" t="s">
        <v>67</v>
      </c>
      <c r="E27" s="40" t="s">
        <v>68</v>
      </c>
      <c r="F27" s="40" t="s">
        <v>69</v>
      </c>
      <c r="G27" s="25"/>
      <c r="I27" s="4"/>
    </row>
    <row r="28" spans="1:9" ht="15" customHeight="1" x14ac:dyDescent="0.25">
      <c r="A28" s="320"/>
      <c r="B28" s="41" t="s">
        <v>70</v>
      </c>
      <c r="C28" s="108"/>
      <c r="D28" s="108"/>
      <c r="E28" s="108"/>
      <c r="F28" s="108"/>
      <c r="G28" s="45" t="e">
        <f>IF(ISBLANK(F28),IF(ISBLANK(E28),IF(ISBLANK(D28),IF(ISBLANK(C28),"X",0.1),0.35),0.7),1)*5</f>
        <v>#VALUE!</v>
      </c>
      <c r="I28" s="4">
        <f>COUNTA(C28:F28)</f>
        <v>0</v>
      </c>
    </row>
    <row r="29" spans="1:9" ht="54.95" customHeight="1" x14ac:dyDescent="0.25">
      <c r="A29" s="320"/>
      <c r="B29" s="13" t="s">
        <v>71</v>
      </c>
      <c r="C29" s="13" t="s">
        <v>72</v>
      </c>
      <c r="D29" s="13" t="s">
        <v>73</v>
      </c>
      <c r="E29" s="13" t="s">
        <v>178</v>
      </c>
      <c r="F29" s="13" t="s">
        <v>179</v>
      </c>
      <c r="G29" s="46"/>
      <c r="I29" s="114"/>
    </row>
    <row r="30" spans="1:9" ht="15" customHeight="1" x14ac:dyDescent="0.25">
      <c r="A30" s="320"/>
      <c r="B30" s="41" t="s">
        <v>74</v>
      </c>
      <c r="C30" s="110"/>
      <c r="D30" s="110"/>
      <c r="E30" s="110"/>
      <c r="F30" s="110"/>
      <c r="G30" s="45" t="e">
        <f>IF(ISBLANK(F30),IF(ISBLANK(E30),IF(ISBLANK(D30),IF(ISBLANK(C30),"X",0.1),0.35),0.7),1)*3</f>
        <v>#VALUE!</v>
      </c>
      <c r="I30" s="4">
        <f>COUNTA(C30:F30)</f>
        <v>0</v>
      </c>
    </row>
    <row r="31" spans="1:9" ht="48.95" customHeight="1" x14ac:dyDescent="0.25">
      <c r="A31" s="320"/>
      <c r="B31" s="13" t="s">
        <v>75</v>
      </c>
      <c r="C31" s="13" t="s">
        <v>76</v>
      </c>
      <c r="D31" s="13" t="s">
        <v>77</v>
      </c>
      <c r="E31" s="13" t="s">
        <v>78</v>
      </c>
      <c r="F31" s="39" t="s">
        <v>180</v>
      </c>
      <c r="G31" s="46"/>
      <c r="I31" s="114"/>
    </row>
    <row r="32" spans="1:9" ht="15" customHeight="1" x14ac:dyDescent="0.25">
      <c r="A32" s="320"/>
      <c r="B32" s="41" t="s">
        <v>79</v>
      </c>
      <c r="C32" s="110"/>
      <c r="D32" s="110"/>
      <c r="E32" s="110"/>
      <c r="F32" s="110"/>
      <c r="G32" s="45" t="e">
        <f>IF(ISBLANK(F32),IF(ISBLANK(E32),IF(ISBLANK(D32),IF(ISBLANK(C32),"X",0.1),0.35),0.7),1)*2</f>
        <v>#VALUE!</v>
      </c>
      <c r="I32" s="4">
        <f>COUNTA(C32:F32)</f>
        <v>0</v>
      </c>
    </row>
    <row r="33" spans="1:9" ht="131.25" customHeight="1" x14ac:dyDescent="0.25">
      <c r="A33" s="320"/>
      <c r="B33" s="13" t="s">
        <v>80</v>
      </c>
      <c r="C33" s="13" t="s">
        <v>81</v>
      </c>
      <c r="D33" s="13" t="s">
        <v>82</v>
      </c>
      <c r="E33" s="13" t="s">
        <v>83</v>
      </c>
      <c r="F33" s="13" t="s">
        <v>196</v>
      </c>
      <c r="G33" s="46"/>
      <c r="I33" s="114"/>
    </row>
    <row r="34" spans="1:9" ht="15" customHeight="1" thickBot="1" x14ac:dyDescent="0.3">
      <c r="A34" s="321"/>
      <c r="B34" s="43" t="s">
        <v>29</v>
      </c>
      <c r="C34" s="109"/>
      <c r="D34" s="109"/>
      <c r="E34" s="109"/>
      <c r="F34" s="109"/>
      <c r="G34" s="47" t="e">
        <f>IF(ISBLANK(F34),IF(ISBLANK(E34),IF(ISBLANK(D34),IF(ISBLANK(C34),"X",0.1),0.35),0.7),1)*4</f>
        <v>#VALUE!</v>
      </c>
      <c r="I34" s="4">
        <f>COUNTA(C34:F34)</f>
        <v>0</v>
      </c>
    </row>
    <row r="35" spans="1:9" ht="154.35" customHeight="1" x14ac:dyDescent="0.25">
      <c r="A35" s="319" t="s">
        <v>84</v>
      </c>
      <c r="B35" s="40" t="s">
        <v>197</v>
      </c>
      <c r="C35" s="40" t="s">
        <v>86</v>
      </c>
      <c r="D35" s="40" t="s">
        <v>87</v>
      </c>
      <c r="E35" s="40" t="s">
        <v>88</v>
      </c>
      <c r="F35" s="40" t="s">
        <v>89</v>
      </c>
      <c r="G35" s="48"/>
      <c r="I35" s="114"/>
    </row>
    <row r="36" spans="1:9" ht="15" customHeight="1" thickBot="1" x14ac:dyDescent="0.3">
      <c r="A36" s="321"/>
      <c r="B36" s="43" t="s">
        <v>85</v>
      </c>
      <c r="C36" s="109"/>
      <c r="D36" s="109"/>
      <c r="E36" s="109"/>
      <c r="F36" s="109"/>
      <c r="G36" s="47" t="e">
        <f>IF(ISBLANK(F36),IF(ISBLANK(E36),IF(ISBLANK(D36),IF(ISBLANK(C36),"X",0.1),0.35),0.7),1)*2</f>
        <v>#VALUE!</v>
      </c>
      <c r="I36" s="4">
        <f>COUNTA(C36:F36)</f>
        <v>0</v>
      </c>
    </row>
    <row r="37" spans="1:9" ht="60.95" customHeight="1" x14ac:dyDescent="0.25">
      <c r="A37" s="319" t="s">
        <v>35</v>
      </c>
      <c r="B37" s="40" t="s">
        <v>90</v>
      </c>
      <c r="C37" s="40" t="s">
        <v>91</v>
      </c>
      <c r="D37" s="40" t="s">
        <v>92</v>
      </c>
      <c r="E37" s="40" t="s">
        <v>93</v>
      </c>
      <c r="F37" s="40" t="s">
        <v>94</v>
      </c>
      <c r="G37" s="48"/>
      <c r="I37" s="114"/>
    </row>
    <row r="38" spans="1:9" ht="15" customHeight="1" thickBot="1" x14ac:dyDescent="0.3">
      <c r="A38" s="321"/>
      <c r="B38" s="43" t="s">
        <v>97</v>
      </c>
      <c r="C38" s="109"/>
      <c r="D38" s="109"/>
      <c r="E38" s="109"/>
      <c r="F38" s="109"/>
      <c r="G38" s="47" t="e">
        <f>IF(ISBLANK(F38),IF(ISBLANK(E38),IF(ISBLANK(D38),IF(ISBLANK(C38),"X",0.1),0.35),0.7),1)*5</f>
        <v>#VALUE!</v>
      </c>
      <c r="I38" s="4">
        <f>COUNTA(C38:F38)</f>
        <v>0</v>
      </c>
    </row>
    <row r="39" spans="1:9" ht="74.099999999999994" customHeight="1" x14ac:dyDescent="0.25">
      <c r="A39" s="319" t="s">
        <v>37</v>
      </c>
      <c r="B39" s="40" t="s">
        <v>98</v>
      </c>
      <c r="C39" s="40" t="s">
        <v>95</v>
      </c>
      <c r="D39" s="40" t="s">
        <v>99</v>
      </c>
      <c r="E39" s="40" t="s">
        <v>100</v>
      </c>
      <c r="F39" s="40" t="s">
        <v>96</v>
      </c>
      <c r="G39" s="74"/>
      <c r="I39" s="114"/>
    </row>
    <row r="40" spans="1:9" ht="15" customHeight="1" thickBot="1" x14ac:dyDescent="0.3">
      <c r="A40" s="321"/>
      <c r="B40" s="43" t="s">
        <v>101</v>
      </c>
      <c r="C40" s="109"/>
      <c r="D40" s="109"/>
      <c r="E40" s="109"/>
      <c r="F40" s="109"/>
      <c r="G40" s="47" t="e">
        <f>IF(ISBLANK(F40),IF(ISBLANK(E40),IF(ISBLANK(D40),IF(ISBLANK(C40),"X",0.1),0.35),0.7),1)*5</f>
        <v>#VALUE!</v>
      </c>
      <c r="I40" s="4">
        <f>COUNTA(C40:F40)</f>
        <v>0</v>
      </c>
    </row>
    <row r="41" spans="1:9" ht="84.6" customHeight="1" x14ac:dyDescent="0.25">
      <c r="A41" s="226" t="s">
        <v>102</v>
      </c>
      <c r="B41" s="40" t="s">
        <v>103</v>
      </c>
      <c r="C41" s="40" t="s">
        <v>193</v>
      </c>
      <c r="D41" s="40" t="s">
        <v>104</v>
      </c>
      <c r="E41" s="40" t="s">
        <v>194</v>
      </c>
      <c r="F41" s="40" t="s">
        <v>105</v>
      </c>
      <c r="G41" s="52"/>
      <c r="I41" s="114"/>
    </row>
    <row r="42" spans="1:9" ht="15" customHeight="1" thickBot="1" x14ac:dyDescent="0.3">
      <c r="A42" s="228"/>
      <c r="B42" s="43" t="s">
        <v>106</v>
      </c>
      <c r="C42" s="109"/>
      <c r="D42" s="109"/>
      <c r="E42" s="109"/>
      <c r="F42" s="109"/>
      <c r="G42" s="47" t="e">
        <f>IF(ISBLANK(F42),IF(ISBLANK(E42),IF(ISBLANK(D42),IF(ISBLANK(C42),"X",0.1),0.35),0.7),1)*6</f>
        <v>#VALUE!</v>
      </c>
      <c r="I42" s="4">
        <f>COUNTA(C42:F42)</f>
        <v>0</v>
      </c>
    </row>
    <row r="43" spans="1:9" ht="15" customHeight="1" x14ac:dyDescent="0.25">
      <c r="A43" s="243" t="s">
        <v>21</v>
      </c>
      <c r="B43" s="243"/>
      <c r="C43" s="243"/>
      <c r="D43" s="244" t="str">
        <f>IF(I43=8,SUM(G28+G30+G32+G34+G36+G38+G40+G42),"Calcul impossible-Revoir le nb de positionnements")</f>
        <v>Calcul impossible-Revoir le nb de positionnements</v>
      </c>
      <c r="E43" s="244"/>
      <c r="F43" s="244"/>
      <c r="G43" s="75" t="s">
        <v>42</v>
      </c>
      <c r="I43" s="114">
        <f>SUM(I42,I40,I38,I36,I34,I32,I30,I28)</f>
        <v>0</v>
      </c>
    </row>
    <row r="44" spans="1:9" ht="15" customHeight="1" x14ac:dyDescent="0.25">
      <c r="A44" s="246" t="s">
        <v>39</v>
      </c>
      <c r="B44" s="246"/>
      <c r="C44" s="246"/>
      <c r="D44" s="245"/>
      <c r="E44" s="245"/>
      <c r="F44" s="245"/>
      <c r="G44" s="15" t="s">
        <v>42</v>
      </c>
      <c r="I44" s="4"/>
    </row>
    <row r="45" spans="1:9" ht="15" customHeight="1" thickBot="1" x14ac:dyDescent="0.3">
      <c r="A45" s="247"/>
      <c r="B45" s="248"/>
      <c r="C45" s="248"/>
      <c r="D45" s="248"/>
      <c r="E45" s="248"/>
      <c r="F45" s="248"/>
      <c r="G45" s="248"/>
      <c r="I45" s="4"/>
    </row>
    <row r="46" spans="1:9" ht="15" customHeight="1" thickBot="1" x14ac:dyDescent="0.3">
      <c r="A46" s="275" t="s">
        <v>44</v>
      </c>
      <c r="B46" s="276"/>
      <c r="C46" s="277"/>
      <c r="D46" s="278"/>
      <c r="E46" s="279"/>
      <c r="F46" s="280"/>
      <c r="G46" s="11" t="s">
        <v>43</v>
      </c>
    </row>
    <row r="47" spans="1:9" ht="15" customHeight="1" thickBot="1" x14ac:dyDescent="0.3">
      <c r="A47" s="8"/>
    </row>
    <row r="48" spans="1:9" s="4" customFormat="1" ht="45" customHeight="1" x14ac:dyDescent="0.25">
      <c r="A48" s="315" t="s">
        <v>186</v>
      </c>
      <c r="B48" s="316"/>
      <c r="C48" s="71" t="s">
        <v>40</v>
      </c>
      <c r="D48" s="317" t="s">
        <v>41</v>
      </c>
      <c r="E48" s="317"/>
      <c r="F48" s="317"/>
      <c r="G48" s="318"/>
    </row>
    <row r="49" spans="1:7" s="4" customFormat="1" ht="45" customHeight="1" x14ac:dyDescent="0.25">
      <c r="A49" s="214"/>
      <c r="B49" s="215"/>
      <c r="C49" s="118"/>
      <c r="D49" s="267"/>
      <c r="E49" s="267"/>
      <c r="F49" s="267"/>
      <c r="G49" s="268"/>
    </row>
    <row r="50" spans="1:7" s="4" customFormat="1" ht="45" customHeight="1" thickBot="1" x14ac:dyDescent="0.3">
      <c r="A50" s="220"/>
      <c r="B50" s="221"/>
      <c r="C50" s="119"/>
      <c r="D50" s="269"/>
      <c r="E50" s="269"/>
      <c r="F50" s="269"/>
      <c r="G50" s="270"/>
    </row>
  </sheetData>
  <sheetProtection selectLockedCells="1"/>
  <mergeCells count="49">
    <mergeCell ref="A27:A34"/>
    <mergeCell ref="A35:A36"/>
    <mergeCell ref="A37:A38"/>
    <mergeCell ref="D43:F43"/>
    <mergeCell ref="D44:F44"/>
    <mergeCell ref="A39:A40"/>
    <mergeCell ref="A48:B48"/>
    <mergeCell ref="D48:G48"/>
    <mergeCell ref="A49:B49"/>
    <mergeCell ref="D49:G50"/>
    <mergeCell ref="A50:B50"/>
    <mergeCell ref="B1:C1"/>
    <mergeCell ref="E1:G1"/>
    <mergeCell ref="B2:C2"/>
    <mergeCell ref="E2:G2"/>
    <mergeCell ref="B3:C3"/>
    <mergeCell ref="E3:G3"/>
    <mergeCell ref="D25:D26"/>
    <mergeCell ref="A19:C19"/>
    <mergeCell ref="A20:C20"/>
    <mergeCell ref="B23:G23"/>
    <mergeCell ref="C24:F24"/>
    <mergeCell ref="A24:A26"/>
    <mergeCell ref="B24:B26"/>
    <mergeCell ref="G24:G26"/>
    <mergeCell ref="C25:C26"/>
    <mergeCell ref="D19:F19"/>
    <mergeCell ref="E25:E26"/>
    <mergeCell ref="F25:F26"/>
    <mergeCell ref="D20:F20"/>
    <mergeCell ref="A46:C46"/>
    <mergeCell ref="A43:C43"/>
    <mergeCell ref="A44:C44"/>
    <mergeCell ref="A45:G45"/>
    <mergeCell ref="A41:A42"/>
    <mergeCell ref="D46:F46"/>
    <mergeCell ref="A5:G5"/>
    <mergeCell ref="A6:G6"/>
    <mergeCell ref="A7:G7"/>
    <mergeCell ref="B9:G9"/>
    <mergeCell ref="A13:A18"/>
    <mergeCell ref="A10:A12"/>
    <mergeCell ref="B10:B12"/>
    <mergeCell ref="C10:F10"/>
    <mergeCell ref="G10:G12"/>
    <mergeCell ref="C11:C12"/>
    <mergeCell ref="D11:D12"/>
    <mergeCell ref="E11:E12"/>
    <mergeCell ref="F11:F12"/>
  </mergeCells>
  <pageMargins left="0.7" right="0.7" top="0.75" bottom="0.75" header="0.3" footer="0.3"/>
  <pageSetup paperSize="9"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Synthèse</vt:lpstr>
      <vt:lpstr>E2 Dossier</vt:lpstr>
      <vt:lpstr>E2 Oral</vt:lpstr>
      <vt:lpstr>E2 PFMP Enfants</vt:lpstr>
      <vt:lpstr>E2 PFMP PA</vt:lpstr>
      <vt:lpstr>E31</vt:lpstr>
      <vt:lpstr>E32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Murat Murielle</cp:lastModifiedBy>
  <cp:lastPrinted>2022-10-04T11:46:54Z</cp:lastPrinted>
  <dcterms:created xsi:type="dcterms:W3CDTF">2022-10-02T15:38:06Z</dcterms:created>
  <dcterms:modified xsi:type="dcterms:W3CDTF">2022-11-17T09:51:28Z</dcterms:modified>
</cp:coreProperties>
</file>