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15" firstSheet="1" activeTab="1"/>
  </bookViews>
  <sheets>
    <sheet name="temps de passage" sheetId="1" r:id="rId1"/>
    <sheet name="vitesse" sheetId="2" r:id="rId2"/>
    <sheet name="calcul sur variable" sheetId="3" r:id="rId3"/>
    <sheet name="temps" sheetId="4" r:id="rId4"/>
    <sheet name="Feuil1" sheetId="5" r:id="rId5"/>
  </sheets>
  <definedNames>
    <definedName name="distance">'calcul sur variable'!#REF!</definedName>
    <definedName name="intervale">'calcul sur variable'!#REF!</definedName>
    <definedName name="longinterval">'calcul sur variable'!#REF!</definedName>
    <definedName name="nom">#REF!</definedName>
    <definedName name="noma">#REF!</definedName>
  </definedNames>
  <calcPr fullCalcOnLoad="1"/>
</workbook>
</file>

<file path=xl/comments1.xml><?xml version="1.0" encoding="utf-8"?>
<comments xmlns="http://schemas.openxmlformats.org/spreadsheetml/2006/main">
  <authors>
    <author>O.FEIGEAN</author>
  </authors>
  <commentList>
    <comment ref="C1" authorId="0">
      <text>
        <r>
          <rPr>
            <b/>
            <sz val="8"/>
            <rFont val="Tahoma"/>
            <family val="2"/>
          </rPr>
          <t>O.FEIGEAN:</t>
        </r>
        <r>
          <rPr>
            <sz val="8"/>
            <rFont val="Tahoma"/>
            <family val="2"/>
          </rPr>
          <t xml:space="preserve">
inscrire la distance en mètre
</t>
        </r>
      </text>
    </comment>
    <comment ref="B2" authorId="0">
      <text>
        <r>
          <rPr>
            <b/>
            <sz val="8"/>
            <rFont val="Tahoma"/>
            <family val="2"/>
          </rPr>
          <t>O.FEIGEAN:</t>
        </r>
        <r>
          <rPr>
            <sz val="8"/>
            <rFont val="Tahoma"/>
            <family val="2"/>
          </rPr>
          <t xml:space="preserve">
inscrire ici le temps en minutes secondes
 0:12:45
</t>
        </r>
      </text>
    </comment>
    <comment ref="J2" authorId="0">
      <text>
        <r>
          <rPr>
            <b/>
            <sz val="8"/>
            <rFont val="Tahoma"/>
            <family val="2"/>
          </rPr>
          <t>O.FEIGEAN:</t>
        </r>
        <r>
          <rPr>
            <sz val="8"/>
            <rFont val="Tahoma"/>
            <family val="2"/>
          </rPr>
          <t xml:space="preserve">
opération inverse quand tu as une vitesse et une distance pour projeter le temps</t>
        </r>
      </text>
    </comment>
    <comment ref="C8" authorId="0">
      <text>
        <r>
          <rPr>
            <b/>
            <sz val="8"/>
            <rFont val="Tahoma"/>
            <family val="2"/>
          </rPr>
          <t>O.FEIGEAN:</t>
        </r>
        <r>
          <rPr>
            <sz val="8"/>
            <rFont val="Tahoma"/>
            <family val="2"/>
          </rPr>
          <t xml:space="preserve">
autre formule à partir d'une base heure cellule p2
</t>
        </r>
      </text>
    </comment>
  </commentList>
</comments>
</file>

<file path=xl/comments2.xml><?xml version="1.0" encoding="utf-8"?>
<comments xmlns="http://schemas.openxmlformats.org/spreadsheetml/2006/main">
  <authors>
    <author>Olivier Feigean</author>
  </authors>
  <commentList>
    <comment ref="C5" authorId="0">
      <text>
        <r>
          <rPr>
            <b/>
            <sz val="8"/>
            <rFont val="Tahoma"/>
            <family val="2"/>
          </rPr>
          <t>Olivier Feigean:</t>
        </r>
        <r>
          <rPr>
            <sz val="8"/>
            <rFont val="Tahoma"/>
            <family val="2"/>
          </rPr>
          <t xml:space="preserve">
D/T m divisé par des heures minutes</t>
        </r>
      </text>
    </comment>
    <comment ref="D1" authorId="0">
      <text>
        <r>
          <rPr>
            <b/>
            <sz val="8"/>
            <rFont val="Tahoma"/>
            <family val="2"/>
          </rPr>
          <t>Olivier Feigean:</t>
        </r>
        <r>
          <rPr>
            <sz val="8"/>
            <rFont val="Tahoma"/>
            <family val="2"/>
          </rPr>
          <t xml:space="preserve">
indispensable pour le calcul de la vitesse</t>
        </r>
      </text>
    </comment>
  </commentList>
</comments>
</file>

<file path=xl/comments4.xml><?xml version="1.0" encoding="utf-8"?>
<comments xmlns="http://schemas.openxmlformats.org/spreadsheetml/2006/main">
  <authors>
    <author>O.FEIGEAN</author>
    <author>OFeigean</author>
  </authors>
  <commentList>
    <comment ref="G8" authorId="0">
      <text>
        <r>
          <rPr>
            <b/>
            <sz val="8"/>
            <rFont val="Tahoma"/>
            <family val="2"/>
          </rPr>
          <t>O.FEIGEAN:</t>
        </r>
        <r>
          <rPr>
            <sz val="8"/>
            <rFont val="Tahoma"/>
            <family val="2"/>
          </rPr>
          <t xml:space="preserve">
saisir sous forme décimale</t>
        </r>
      </text>
    </comment>
    <comment ref="E5" authorId="0">
      <text>
        <r>
          <rPr>
            <b/>
            <sz val="8"/>
            <rFont val="Tahoma"/>
            <family val="2"/>
          </rPr>
          <t>O.FEIGEAN:</t>
        </r>
        <r>
          <rPr>
            <sz val="8"/>
            <rFont val="Tahoma"/>
            <family val="2"/>
          </rPr>
          <t xml:space="preserve">
saisir les données</t>
        </r>
      </text>
    </comment>
    <comment ref="E1" authorId="1">
      <text>
        <r>
          <rPr>
            <b/>
            <sz val="8"/>
            <rFont val="Tahoma"/>
            <family val="2"/>
          </rPr>
          <t>OFeigean:</t>
        </r>
        <r>
          <rPr>
            <sz val="8"/>
            <rFont val="Tahoma"/>
            <family val="2"/>
          </rPr>
          <t xml:space="preserve">
ne pas effacer
</t>
        </r>
      </text>
    </comment>
  </commentList>
</comments>
</file>

<file path=xl/sharedStrings.xml><?xml version="1.0" encoding="utf-8"?>
<sst xmlns="http://schemas.openxmlformats.org/spreadsheetml/2006/main" count="56" uniqueCount="52">
  <si>
    <t>temps réalisé</t>
  </si>
  <si>
    <t>disance réalisée</t>
  </si>
  <si>
    <t>Constante</t>
  </si>
  <si>
    <t>mm:ss</t>
  </si>
  <si>
    <t>temps</t>
  </si>
  <si>
    <t>temps de référence</t>
  </si>
  <si>
    <t>mètres</t>
  </si>
  <si>
    <t>km/h</t>
  </si>
  <si>
    <t>minutes</t>
  </si>
  <si>
    <t>secondes</t>
  </si>
  <si>
    <t>distance</t>
  </si>
  <si>
    <t>VTT</t>
  </si>
  <si>
    <t>Temps cumulé VTT + CàP</t>
  </si>
  <si>
    <t>CàP 1780m</t>
  </si>
  <si>
    <t>tps de référence</t>
  </si>
  <si>
    <t>vitesse moyenne</t>
  </si>
  <si>
    <t>tps prévu</t>
  </si>
  <si>
    <t>.</t>
  </si>
  <si>
    <t>passage</t>
  </si>
  <si>
    <t>Tours</t>
  </si>
  <si>
    <t>% de vma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</si>
  <si>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</si>
  <si>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</si>
  <si>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</si>
  <si>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</si>
  <si>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</si>
  <si>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</si>
  <si>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</si>
  <si>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</si>
  <si>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</si>
  <si>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</si>
  <si>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Jaune</t>
  </si>
  <si>
    <t>Bleu</t>
  </si>
  <si>
    <t>Rouge</t>
  </si>
  <si>
    <t>Noir</t>
  </si>
  <si>
    <t>vous avez un temps</t>
  </si>
  <si>
    <t>Vous avez une distance</t>
  </si>
  <si>
    <t>Vous cherchez le vitesse</t>
  </si>
  <si>
    <t xml:space="preserve">Vous avez une VMA </t>
  </si>
  <si>
    <t>Vous souhaitez avoir le % de vma</t>
  </si>
  <si>
    <t xml:space="preserve">Vous connaissez en général la distance </t>
  </si>
  <si>
    <t>vous avez la Vma de votre élève</t>
  </si>
  <si>
    <t>vous donnez une intensite % de vma</t>
  </si>
  <si>
    <t>Vous souhaitez le temps de passage</t>
  </si>
  <si>
    <t>puis déclinaison sur les tours suivant</t>
  </si>
  <si>
    <t>En terminale la référence c'est la minute</t>
  </si>
  <si>
    <t>vous souhaitez donc la distance par min</t>
  </si>
  <si>
    <t>Radar</t>
  </si>
  <si>
    <t>Vous avez une durée</t>
  </si>
  <si>
    <t xml:space="preserve">Vous souhaitez la vitesse </t>
  </si>
  <si>
    <t>sec</t>
  </si>
  <si>
    <t>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</si>
</sst>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0000&quot; m&quot;"/>
    <numFmt numFmtId="166" formatCode="0.00&quot; km/h&quot;"/>
    <numFmt numFmtId="167" formatCode="000&quot; mètres&quot;"/>
    <numFmt numFmtId="168" formatCode="00.0&quot; km/h&quot;"/>
    <numFmt numFmtId="169" formatCode="0.0&quot; km/h&quot;"/>
    <numFmt numFmtId="170" formatCode="mm:ss.0;@"/>
    <numFmt numFmtId="171" formatCode="0.0"/>
    <numFmt numFmtId="172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45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0" fillId="33" borderId="0" xfId="0" applyNumberFormat="1" applyFill="1" applyAlignment="1">
      <alignment horizontal="center"/>
    </xf>
    <xf numFmtId="0" fontId="4" fillId="0" borderId="0" xfId="50">
      <alignment/>
      <protection/>
    </xf>
    <xf numFmtId="21" fontId="4" fillId="0" borderId="0" xfId="50" applyNumberFormat="1">
      <alignment/>
      <protection/>
    </xf>
    <xf numFmtId="0" fontId="4" fillId="0" borderId="0" xfId="50" applyFont="1">
      <alignment/>
      <protection/>
    </xf>
    <xf numFmtId="0" fontId="4" fillId="33" borderId="0" xfId="50" applyFill="1">
      <alignment/>
      <protection/>
    </xf>
    <xf numFmtId="45" fontId="4" fillId="33" borderId="0" xfId="50" applyNumberFormat="1" applyFill="1">
      <alignment/>
      <protection/>
    </xf>
    <xf numFmtId="0" fontId="5" fillId="0" borderId="0" xfId="51" applyAlignment="1">
      <alignment horizontal="left"/>
      <protection/>
    </xf>
    <xf numFmtId="0" fontId="5" fillId="33" borderId="0" xfId="51" applyFill="1" applyAlignment="1">
      <alignment horizontal="left"/>
      <protection/>
    </xf>
    <xf numFmtId="0" fontId="5" fillId="0" borderId="0" xfId="51" applyAlignment="1">
      <alignment horizontal="center" vertical="center" wrapText="1"/>
      <protection/>
    </xf>
    <xf numFmtId="0" fontId="5" fillId="34" borderId="0" xfId="51" applyFont="1" applyFill="1" applyAlignment="1">
      <alignment horizontal="left"/>
      <protection/>
    </xf>
    <xf numFmtId="0" fontId="5" fillId="35" borderId="0" xfId="51" applyFont="1" applyFill="1" applyAlignment="1">
      <alignment horizontal="left"/>
      <protection/>
    </xf>
    <xf numFmtId="45" fontId="5" fillId="0" borderId="0" xfId="51" applyNumberFormat="1" applyAlignment="1">
      <alignment horizontal="left"/>
      <protection/>
    </xf>
    <xf numFmtId="169" fontId="5" fillId="36" borderId="0" xfId="51" applyNumberFormat="1" applyFill="1" applyAlignment="1">
      <alignment horizontal="left"/>
      <protection/>
    </xf>
    <xf numFmtId="170" fontId="5" fillId="0" borderId="0" xfId="51" applyNumberFormat="1" applyAlignment="1">
      <alignment horizontal="left"/>
      <protection/>
    </xf>
    <xf numFmtId="21" fontId="5" fillId="34" borderId="0" xfId="51" applyNumberFormat="1" applyFill="1" applyAlignment="1">
      <alignment horizontal="left"/>
      <protection/>
    </xf>
    <xf numFmtId="0" fontId="5" fillId="35" borderId="0" xfId="51" applyFill="1" applyAlignment="1">
      <alignment horizontal="left"/>
      <protection/>
    </xf>
    <xf numFmtId="45" fontId="6" fillId="35" borderId="0" xfId="51" applyNumberFormat="1" applyFont="1" applyFill="1" applyAlignment="1">
      <alignment horizontal="left"/>
      <protection/>
    </xf>
    <xf numFmtId="20" fontId="5" fillId="0" borderId="0" xfId="51" applyNumberFormat="1" applyAlignment="1">
      <alignment horizontal="left"/>
      <protection/>
    </xf>
    <xf numFmtId="171" fontId="5" fillId="37" borderId="0" xfId="51" applyNumberFormat="1" applyFill="1" applyAlignment="1">
      <alignment horizontal="left"/>
      <protection/>
    </xf>
    <xf numFmtId="46" fontId="5" fillId="0" borderId="0" xfId="51" applyNumberFormat="1" applyAlignment="1">
      <alignment horizontal="left"/>
      <protection/>
    </xf>
    <xf numFmtId="19" fontId="4" fillId="0" borderId="0" xfId="50" applyNumberFormat="1">
      <alignment/>
      <protection/>
    </xf>
    <xf numFmtId="165" fontId="0" fillId="0" borderId="0" xfId="0" applyNumberFormat="1" applyAlignment="1">
      <alignment/>
    </xf>
    <xf numFmtId="4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13" borderId="0" xfId="50" applyFill="1">
      <alignment/>
      <protection/>
    </xf>
    <xf numFmtId="2" fontId="4" fillId="13" borderId="0" xfId="50" applyNumberFormat="1" applyFill="1">
      <alignment/>
      <protection/>
    </xf>
    <xf numFmtId="45" fontId="4" fillId="13" borderId="0" xfId="50" applyNumberFormat="1" applyFill="1">
      <alignment/>
      <protection/>
    </xf>
    <xf numFmtId="0" fontId="4" fillId="10" borderId="0" xfId="50" applyFill="1">
      <alignment/>
      <protection/>
    </xf>
    <xf numFmtId="45" fontId="4" fillId="10" borderId="0" xfId="50" applyNumberFormat="1" applyFill="1">
      <alignment/>
      <protection/>
    </xf>
    <xf numFmtId="0" fontId="4" fillId="17" borderId="0" xfId="50" applyFill="1">
      <alignment/>
      <protection/>
    </xf>
    <xf numFmtId="0" fontId="4" fillId="17" borderId="0" xfId="50" applyNumberFormat="1" applyFill="1">
      <alignment/>
      <protection/>
    </xf>
    <xf numFmtId="45" fontId="4" fillId="17" borderId="0" xfId="50" applyNumberFormat="1" applyFill="1">
      <alignment/>
      <protection/>
    </xf>
    <xf numFmtId="171" fontId="4" fillId="0" borderId="0" xfId="50" applyNumberFormat="1">
      <alignment/>
      <protection/>
    </xf>
    <xf numFmtId="21" fontId="4" fillId="33" borderId="0" xfId="50" applyNumberFormat="1" applyFill="1" applyAlignment="1">
      <alignment horizontal="center"/>
      <protection/>
    </xf>
    <xf numFmtId="0" fontId="4" fillId="33" borderId="0" xfId="50" applyFill="1" applyAlignment="1">
      <alignment horizontal="center"/>
      <protection/>
    </xf>
    <xf numFmtId="0" fontId="4" fillId="34" borderId="0" xfId="50" applyFill="1">
      <alignment/>
      <protection/>
    </xf>
    <xf numFmtId="0" fontId="4" fillId="0" borderId="0" xfId="50" applyFill="1">
      <alignment/>
      <protection/>
    </xf>
    <xf numFmtId="0" fontId="40" fillId="0" borderId="0" xfId="0" applyFont="1" applyAlignment="1">
      <alignment/>
    </xf>
    <xf numFmtId="169" fontId="0" fillId="38" borderId="0" xfId="0" applyNumberFormat="1" applyFill="1" applyAlignment="1">
      <alignment horizontal="center"/>
    </xf>
    <xf numFmtId="0" fontId="0" fillId="36" borderId="0" xfId="0" applyFill="1" applyAlignment="1">
      <alignment/>
    </xf>
    <xf numFmtId="171" fontId="0" fillId="0" borderId="0" xfId="0" applyNumberFormat="1" applyAlignment="1">
      <alignment/>
    </xf>
    <xf numFmtId="0" fontId="38" fillId="0" borderId="0" xfId="0" applyFont="1" applyAlignment="1">
      <alignment/>
    </xf>
    <xf numFmtId="45" fontId="38" fillId="33" borderId="0" xfId="0" applyNumberFormat="1" applyFont="1" applyFill="1" applyAlignment="1">
      <alignment/>
    </xf>
    <xf numFmtId="171" fontId="38" fillId="0" borderId="0" xfId="0" applyNumberFormat="1" applyFont="1" applyAlignment="1">
      <alignment/>
    </xf>
    <xf numFmtId="0" fontId="38" fillId="36" borderId="0" xfId="0" applyFont="1" applyFill="1" applyAlignment="1">
      <alignment/>
    </xf>
    <xf numFmtId="171" fontId="0" fillId="0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6</xdr:row>
      <xdr:rowOff>190500</xdr:rowOff>
    </xdr:from>
    <xdr:to>
      <xdr:col>6</xdr:col>
      <xdr:colOff>333375</xdr:colOff>
      <xdr:row>10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86350" y="1333500"/>
          <a:ext cx="15049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14300 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/ 3600 sec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400 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B1:J48"/>
  <sheetViews>
    <sheetView zoomScalePageLayoutView="0" workbookViewId="0" topLeftCell="A1">
      <selection activeCell="I10" sqref="I10"/>
    </sheetView>
  </sheetViews>
  <sheetFormatPr defaultColWidth="12.28125" defaultRowHeight="15"/>
  <cols>
    <col min="1" max="2" width="6.421875" style="11" customWidth="1"/>
    <col min="3" max="3" width="10.421875" style="11" bestFit="1" customWidth="1"/>
    <col min="4" max="4" width="6.421875" style="11" customWidth="1"/>
    <col min="5" max="5" width="12.8515625" style="11" customWidth="1"/>
    <col min="6" max="6" width="12.28125" style="11" customWidth="1"/>
    <col min="7" max="7" width="16.7109375" style="11" bestFit="1" customWidth="1"/>
    <col min="8" max="8" width="16.8515625" style="11" bestFit="1" customWidth="1"/>
    <col min="9" max="9" width="12.28125" style="11" customWidth="1"/>
    <col min="10" max="10" width="10.00390625" style="11" bestFit="1" customWidth="1"/>
    <col min="11" max="16384" width="12.28125" style="11" customWidth="1"/>
  </cols>
  <sheetData>
    <row r="1" spans="2:10" ht="38.25">
      <c r="B1" s="11" t="s">
        <v>11</v>
      </c>
      <c r="C1" s="12">
        <v>4580</v>
      </c>
      <c r="E1" s="13" t="s">
        <v>12</v>
      </c>
      <c r="F1" s="11" t="s">
        <v>13</v>
      </c>
      <c r="G1" s="14" t="s">
        <v>14</v>
      </c>
      <c r="H1" s="15" t="s">
        <v>15</v>
      </c>
      <c r="I1" s="15" t="s">
        <v>10</v>
      </c>
      <c r="J1" s="15" t="s">
        <v>16</v>
      </c>
    </row>
    <row r="2" spans="2:10" ht="12.75">
      <c r="B2" s="16">
        <v>0.008854166666666666</v>
      </c>
      <c r="C2" s="17">
        <f>$C$1/((MINUTE(B2)*60)+SECOND(B2))*3.6</f>
        <v>21.55294117647059</v>
      </c>
      <c r="E2" s="18">
        <v>1.2659722222222223</v>
      </c>
      <c r="G2" s="19">
        <v>0.041666666666666664</v>
      </c>
      <c r="H2" s="20">
        <v>16.8</v>
      </c>
      <c r="I2" s="20">
        <v>230</v>
      </c>
      <c r="J2" s="21">
        <f>TIME(0,0,I2*3.6/H2)</f>
        <v>0.0005671296296296296</v>
      </c>
    </row>
    <row r="3" spans="2:5" ht="12.75">
      <c r="B3" s="16">
        <v>0.007141203703703704</v>
      </c>
      <c r="C3" s="17">
        <f>$C$1/((MINUTE(B3)*60)+SECOND(B3))*3.6</f>
        <v>26.72285251215559</v>
      </c>
      <c r="E3" s="22">
        <v>0.8527777777777777</v>
      </c>
    </row>
    <row r="4" spans="2:3" ht="12.75">
      <c r="B4" s="16">
        <v>0.007141203703703704</v>
      </c>
      <c r="C4" s="17">
        <f>$C$1/((MINUTE(B4)*60)+SECOND(B4))*3.6</f>
        <v>26.72285251215559</v>
      </c>
    </row>
    <row r="5" spans="2:5" ht="12.75">
      <c r="B5" s="16">
        <v>0.007141203703703704</v>
      </c>
      <c r="C5" s="17">
        <f>$C$1/((MINUTE(B5)*60)+SECOND(B5))*3.6</f>
        <v>26.72285251215559</v>
      </c>
      <c r="E5" s="22">
        <v>0.720138888888889</v>
      </c>
    </row>
    <row r="6" ht="12.75">
      <c r="B6" s="16"/>
    </row>
    <row r="7" ht="12.75">
      <c r="B7" s="16"/>
    </row>
    <row r="8" spans="2:5" ht="12.75">
      <c r="B8" s="16">
        <v>0.007141203703703704</v>
      </c>
      <c r="C8" s="23">
        <f>($C$1/1000)/(B8/$G$2)</f>
        <v>26.722852512155587</v>
      </c>
      <c r="E8" s="22">
        <v>0.7305555555555556</v>
      </c>
    </row>
    <row r="9" spans="2:5" ht="12.75">
      <c r="B9" s="16"/>
      <c r="C9" s="23" t="e">
        <f>($C$1/1000)/(B9/$G$2)</f>
        <v>#DIV/0!</v>
      </c>
      <c r="E9" s="24">
        <v>1.1666666666666667</v>
      </c>
    </row>
    <row r="10" spans="2:5" ht="12.75">
      <c r="B10" s="16">
        <v>0.008854166666666666</v>
      </c>
      <c r="C10" s="23">
        <f>($C$1/1000)/(B10/$G$2)</f>
        <v>21.55294117647059</v>
      </c>
      <c r="E10" s="22">
        <v>0.8527777777777777</v>
      </c>
    </row>
    <row r="11" spans="2:3" ht="12.75">
      <c r="B11" s="16"/>
      <c r="C11" s="23" t="e">
        <f>($C$1/1000)/(B11/$G$2)</f>
        <v>#DIV/0!</v>
      </c>
    </row>
    <row r="12" spans="2:5" ht="12.75">
      <c r="B12" s="16"/>
      <c r="C12" s="23" t="e">
        <f>($C$1/1000)/(B12/$G$2)</f>
        <v>#DIV/0!</v>
      </c>
      <c r="E12" s="22">
        <v>0.967361111111111</v>
      </c>
    </row>
    <row r="13" ht="12.75">
      <c r="B13" s="16"/>
    </row>
    <row r="14" ht="12.75">
      <c r="B14" s="16"/>
    </row>
    <row r="15" ht="12.75">
      <c r="B15" s="16"/>
    </row>
    <row r="16" ht="12.75">
      <c r="B16" s="16"/>
    </row>
    <row r="48" ht="12.75">
      <c r="E48" s="11" t="s">
        <v>17</v>
      </c>
    </row>
  </sheetData>
  <sheetProtection/>
  <printOptions gridLines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E11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18.421875" style="0" bestFit="1" customWidth="1"/>
    <col min="3" max="3" width="11.7109375" style="0" bestFit="1" customWidth="1"/>
    <col min="4" max="4" width="41.8515625" style="0" bestFit="1" customWidth="1"/>
  </cols>
  <sheetData>
    <row r="1" spans="2:4" ht="15">
      <c r="B1" s="53" t="s">
        <v>0</v>
      </c>
      <c r="C1" s="53"/>
      <c r="D1" t="s">
        <v>2</v>
      </c>
    </row>
    <row r="2" spans="1:4" ht="15">
      <c r="A2" s="42" t="s">
        <v>35</v>
      </c>
      <c r="B2" t="s">
        <v>3</v>
      </c>
      <c r="C2" s="3">
        <v>0.008333333333333333</v>
      </c>
      <c r="D2" s="2">
        <v>0.041666666666666664</v>
      </c>
    </row>
    <row r="3" spans="2:5" ht="15">
      <c r="B3" s="53" t="s">
        <v>1</v>
      </c>
      <c r="C3" s="53"/>
      <c r="E3" s="1"/>
    </row>
    <row r="4" spans="1:5" ht="15">
      <c r="A4" s="42" t="s">
        <v>36</v>
      </c>
      <c r="C4" s="5">
        <v>2500</v>
      </c>
      <c r="E4" t="str">
        <f>IF(C4&lt;3000,"passable",IF(C4&lt;=3200,"Bien","tres bien"))</f>
        <v>passable</v>
      </c>
    </row>
    <row r="5" spans="1:3" ht="15">
      <c r="A5" s="42" t="s">
        <v>37</v>
      </c>
      <c r="C5" s="43">
        <f>(C4/1000)/(C2/D2)</f>
        <v>12.5</v>
      </c>
    </row>
    <row r="6" spans="1:3" ht="15">
      <c r="A6" s="42" t="s">
        <v>38</v>
      </c>
      <c r="C6" s="44">
        <v>16.3</v>
      </c>
    </row>
    <row r="7" spans="1:3" ht="15">
      <c r="A7" s="42" t="s">
        <v>39</v>
      </c>
      <c r="C7" s="45">
        <f>100/C6*C5</f>
        <v>76.68711656441718</v>
      </c>
    </row>
    <row r="9" ht="15">
      <c r="C9" s="26"/>
    </row>
    <row r="10" ht="15">
      <c r="C10" s="27"/>
    </row>
    <row r="11" ht="15">
      <c r="C11" s="28"/>
    </row>
  </sheetData>
  <sheetProtection/>
  <mergeCells count="2">
    <mergeCell ref="B1:C1"/>
    <mergeCell ref="B3:C3"/>
  </mergeCells>
  <dataValidations count="1">
    <dataValidation allowBlank="1" showInputMessage="1" showErrorMessage="1" prompt="Attention il faut saisir en mètre" sqref="C4"/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2:C21"/>
  <sheetViews>
    <sheetView zoomScalePageLayoutView="0" workbookViewId="0" topLeftCell="A1">
      <selection activeCell="G23" sqref="G23"/>
    </sheetView>
  </sheetViews>
  <sheetFormatPr defaultColWidth="11.421875" defaultRowHeight="15"/>
  <cols>
    <col min="1" max="1" width="36.140625" style="0" bestFit="1" customWidth="1"/>
    <col min="2" max="2" width="12.00390625" style="0" bestFit="1" customWidth="1"/>
  </cols>
  <sheetData>
    <row r="2" spans="1:2" ht="15">
      <c r="A2" s="42" t="s">
        <v>41</v>
      </c>
      <c r="B2" s="46">
        <v>14.3</v>
      </c>
    </row>
    <row r="3" spans="1:2" ht="15">
      <c r="A3" s="42" t="s">
        <v>40</v>
      </c>
      <c r="B3" s="46">
        <v>400</v>
      </c>
    </row>
    <row r="4" spans="1:2" ht="15">
      <c r="A4" s="42" t="s">
        <v>42</v>
      </c>
      <c r="B4" s="49">
        <v>80</v>
      </c>
    </row>
    <row r="5" spans="1:2" ht="15">
      <c r="A5" s="42" t="s">
        <v>43</v>
      </c>
      <c r="B5" s="47">
        <f>TIME(0,0,3600/(($B$2*$B$4/100)*1000/$B$3))</f>
        <v>0.0014467592592592594</v>
      </c>
    </row>
    <row r="6" spans="1:2" ht="15">
      <c r="A6" s="42" t="s">
        <v>44</v>
      </c>
      <c r="B6" s="47">
        <f>TIME(0,0,3600/(($B$2*$B$4/100)*1000/$B$3))*2</f>
        <v>0.002893518518518519</v>
      </c>
    </row>
    <row r="7" ht="15">
      <c r="B7" s="47">
        <f>TIME(0,0,3600/(($B$2*$B$4/100)*1000/$B$3))*3</f>
        <v>0.004340277777777778</v>
      </c>
    </row>
    <row r="8" ht="15">
      <c r="B8" s="47">
        <f>TIME(0,0,3600/(($B$2*$B$4/100)*1000/$B$3))*4</f>
        <v>0.005787037037037038</v>
      </c>
    </row>
    <row r="9" ht="15">
      <c r="B9" s="47">
        <f>TIME(0,0,3600/(($B$2*$B$4/100)*1000/$B$3))*4</f>
        <v>0.005787037037037038</v>
      </c>
    </row>
    <row r="12" spans="1:2" ht="15">
      <c r="A12" t="s">
        <v>45</v>
      </c>
      <c r="B12" s="27">
        <v>0.0006944444444444445</v>
      </c>
    </row>
    <row r="13" spans="1:2" ht="15">
      <c r="A13" s="42" t="s">
        <v>41</v>
      </c>
      <c r="B13" s="46">
        <v>14.3</v>
      </c>
    </row>
    <row r="14" spans="1:2" ht="15">
      <c r="A14" s="42" t="s">
        <v>42</v>
      </c>
      <c r="B14" s="49">
        <v>90</v>
      </c>
    </row>
    <row r="15" spans="1:2" ht="15">
      <c r="A15" s="42" t="s">
        <v>46</v>
      </c>
      <c r="B15" s="48">
        <f>(B13*B14/100)*1000/(3600/60)</f>
        <v>214.5</v>
      </c>
    </row>
    <row r="18" spans="1:2" ht="15">
      <c r="A18" s="42"/>
      <c r="B18" s="52" t="s">
        <v>47</v>
      </c>
    </row>
    <row r="19" spans="1:3" ht="15">
      <c r="A19" t="s">
        <v>48</v>
      </c>
      <c r="B19" s="50">
        <v>1.4</v>
      </c>
      <c r="C19" t="s">
        <v>50</v>
      </c>
    </row>
    <row r="20" spans="1:3" ht="15">
      <c r="A20" t="s">
        <v>36</v>
      </c>
      <c r="B20" s="4">
        <v>5</v>
      </c>
      <c r="C20" t="s">
        <v>51</v>
      </c>
    </row>
    <row r="21" spans="1:3" ht="15">
      <c r="A21" s="42" t="s">
        <v>49</v>
      </c>
      <c r="B21" s="51">
        <f>((3600/B19)*B20)/1000</f>
        <v>12.85714285714286</v>
      </c>
      <c r="C21" t="s">
        <v>7</v>
      </c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J17"/>
  <sheetViews>
    <sheetView zoomScale="175" zoomScaleNormal="175" zoomScalePageLayoutView="0" workbookViewId="0" topLeftCell="A1">
      <selection activeCell="H8" sqref="H8"/>
    </sheetView>
  </sheetViews>
  <sheetFormatPr defaultColWidth="11.421875" defaultRowHeight="15"/>
  <cols>
    <col min="1" max="4" width="11.421875" style="6" customWidth="1"/>
    <col min="5" max="5" width="7.57421875" style="6" bestFit="1" customWidth="1"/>
    <col min="6" max="6" width="9.00390625" style="6" bestFit="1" customWidth="1"/>
    <col min="7" max="16384" width="11.421875" style="6" customWidth="1"/>
  </cols>
  <sheetData>
    <row r="1" spans="1:9" ht="24.75" customHeight="1">
      <c r="A1" s="6">
        <f>E1/10</f>
        <v>13</v>
      </c>
      <c r="B1" s="6" t="s">
        <v>7</v>
      </c>
      <c r="E1" s="6">
        <v>130</v>
      </c>
      <c r="I1" s="25">
        <v>0.5277083333333333</v>
      </c>
    </row>
    <row r="2" spans="1:6" ht="24.75" customHeight="1">
      <c r="A2" s="9">
        <v>1060</v>
      </c>
      <c r="B2" s="6" t="s">
        <v>6</v>
      </c>
      <c r="D2" s="6" t="s">
        <v>20</v>
      </c>
      <c r="E2" s="6">
        <v>85</v>
      </c>
      <c r="F2" s="37">
        <f>A1*E2/100</f>
        <v>11.05</v>
      </c>
    </row>
    <row r="3" spans="1:2" ht="12.75">
      <c r="A3" s="7">
        <v>0.041666666666666664</v>
      </c>
      <c r="B3" s="6" t="s">
        <v>5</v>
      </c>
    </row>
    <row r="4" spans="5:6" ht="12.75">
      <c r="E4" s="8" t="s">
        <v>8</v>
      </c>
      <c r="F4" s="8" t="s">
        <v>9</v>
      </c>
    </row>
    <row r="5" spans="1:8" ht="12.75">
      <c r="A5" s="7">
        <f>(A2*A3)/(A1*1000)</f>
        <v>0.003397435897435897</v>
      </c>
      <c r="B5" s="6" t="s">
        <v>4</v>
      </c>
      <c r="E5" s="29">
        <v>24</v>
      </c>
      <c r="F5" s="29">
        <v>21</v>
      </c>
      <c r="G5" s="30">
        <f>E5+((F5*(100/60))/100)</f>
        <v>24.35</v>
      </c>
      <c r="H5" s="31">
        <f>TIME(0,0,CONVERT(G5,"mn","sec"))</f>
        <v>0.016909722222222225</v>
      </c>
    </row>
    <row r="6" spans="1:8" ht="12.75">
      <c r="A6" s="38" t="s">
        <v>18</v>
      </c>
      <c r="B6" s="39" t="s">
        <v>19</v>
      </c>
      <c r="G6" s="32">
        <v>24.12</v>
      </c>
      <c r="H6" s="33">
        <f>TIME(0,0,CONVERT(G6,"mn","sec"))</f>
        <v>0.016747685185185185</v>
      </c>
    </row>
    <row r="7" spans="1:10" ht="12.75">
      <c r="A7" s="7">
        <f>TIME(0,0,($C$7*B7/($F$2/3.6)))</f>
        <v>0.003993055555555556</v>
      </c>
      <c r="B7" s="6">
        <v>1</v>
      </c>
      <c r="C7" s="40">
        <f>IF(A2="","",IF(A2="jaune",210,IF(A2="bleu",230,IF(A2="rouge",250,IF(A2="noir",270,A2)))))</f>
        <v>1060</v>
      </c>
      <c r="G7" s="34">
        <v>12.13</v>
      </c>
      <c r="H7" s="35">
        <f>INT(G7)</f>
        <v>12</v>
      </c>
      <c r="I7" s="34">
        <f>(G7-H7)*100</f>
        <v>13.000000000000078</v>
      </c>
      <c r="J7" s="36">
        <f>TIME(0,H7,I7)</f>
        <v>0.008483796296296297</v>
      </c>
    </row>
    <row r="8" spans="1:8" ht="12.75">
      <c r="A8" s="7">
        <f aca="true" t="shared" si="0" ref="A8:A17">TIME(0,0,($C$7*B8/($F$2/3.6)))</f>
        <v>0.007986111111111112</v>
      </c>
      <c r="B8" s="6">
        <v>2</v>
      </c>
      <c r="C8" s="41"/>
      <c r="G8" s="9">
        <v>12.13</v>
      </c>
      <c r="H8" s="10">
        <f>TIME(0,INT(G8),((G8-INT(G8))*100))</f>
        <v>0.008483796296296297</v>
      </c>
    </row>
    <row r="9" spans="1:8" ht="12.75">
      <c r="A9" s="7">
        <f t="shared" si="0"/>
        <v>0.01199074074074074</v>
      </c>
      <c r="B9" s="6">
        <v>3</v>
      </c>
      <c r="C9" s="41"/>
      <c r="D9" s="6" t="s">
        <v>31</v>
      </c>
      <c r="E9" s="6">
        <v>210</v>
      </c>
      <c r="H9" s="10">
        <f>TIME(0,INT(G9),((G9-INT(G9))*100))</f>
        <v>0</v>
      </c>
    </row>
    <row r="10" spans="1:8" ht="12.75">
      <c r="A10" s="7">
        <f t="shared" si="0"/>
        <v>0.015983796296296295</v>
      </c>
      <c r="B10" s="6">
        <v>4</v>
      </c>
      <c r="C10" s="41"/>
      <c r="D10" s="6" t="s">
        <v>32</v>
      </c>
      <c r="E10" s="6">
        <v>230</v>
      </c>
      <c r="H10" s="10">
        <f>TIME(0,INT(G10),((G10-INT(G10))*100))</f>
        <v>0</v>
      </c>
    </row>
    <row r="11" spans="1:8" ht="12.75">
      <c r="A11" s="7">
        <f t="shared" si="0"/>
        <v>0.019976851851851853</v>
      </c>
      <c r="B11" s="6">
        <v>5</v>
      </c>
      <c r="C11" s="41"/>
      <c r="D11" s="6" t="s">
        <v>33</v>
      </c>
      <c r="E11" s="6">
        <v>250</v>
      </c>
      <c r="H11" s="10">
        <f>TIME(0,INT(G11),((G11-INT(G11))*100))</f>
        <v>0</v>
      </c>
    </row>
    <row r="12" spans="1:8" ht="12.75">
      <c r="A12" s="7">
        <f>TIME(0,0,($C$7*B12/($F$2/3.6)))</f>
        <v>0.02398148148148148</v>
      </c>
      <c r="B12" s="6">
        <v>6</v>
      </c>
      <c r="C12" s="41"/>
      <c r="D12" s="6" t="s">
        <v>34</v>
      </c>
      <c r="E12" s="6">
        <v>270</v>
      </c>
      <c r="H12" s="10">
        <f>TIME(0,INT(G12),((G12-INT(G12))*100))</f>
        <v>0</v>
      </c>
    </row>
    <row r="13" spans="1:3" ht="12.75">
      <c r="A13" s="7">
        <f t="shared" si="0"/>
        <v>0.027974537037037034</v>
      </c>
      <c r="B13" s="6">
        <v>7</v>
      </c>
      <c r="C13" s="41"/>
    </row>
    <row r="14" spans="1:3" ht="12.75">
      <c r="A14" s="7">
        <f t="shared" si="0"/>
        <v>0.03196759259259259</v>
      </c>
      <c r="B14" s="6">
        <v>8</v>
      </c>
      <c r="C14" s="41"/>
    </row>
    <row r="15" spans="1:2" ht="12.75">
      <c r="A15" s="7">
        <f t="shared" si="0"/>
        <v>0.03597222222222222</v>
      </c>
      <c r="B15" s="6">
        <v>9</v>
      </c>
    </row>
    <row r="16" spans="1:2" ht="12.75">
      <c r="A16" s="7">
        <f t="shared" si="0"/>
        <v>0.03996527777777777</v>
      </c>
      <c r="B16" s="6">
        <v>10</v>
      </c>
    </row>
    <row r="17" spans="1:2" ht="12.75">
      <c r="A17" s="7">
        <f t="shared" si="0"/>
        <v>0.04395833333333333</v>
      </c>
      <c r="B17" s="6">
        <v>11</v>
      </c>
    </row>
  </sheetData>
  <sheetProtection/>
  <dataValidations count="1">
    <dataValidation type="list" allowBlank="1" showInputMessage="1" showErrorMessage="1" prompt="choisir une couleur" sqref="A2">
      <formula1>$D$8:$D$12</formula1>
    </dataValidation>
  </dataValidation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D7" sqref="D7"/>
    </sheetView>
  </sheetViews>
  <sheetFormatPr defaultColWidth="11.421875" defaultRowHeight="15"/>
  <sheetData>
    <row r="3" spans="1:3" ht="15">
      <c r="A3">
        <v>1</v>
      </c>
      <c r="B3" t="s">
        <v>21</v>
      </c>
      <c r="C3">
        <v>10</v>
      </c>
    </row>
    <row r="4" spans="1:2" ht="15">
      <c r="A4">
        <v>2</v>
      </c>
      <c r="B4" t="s">
        <v>22</v>
      </c>
    </row>
    <row r="5" spans="1:2" ht="15">
      <c r="A5">
        <v>3</v>
      </c>
      <c r="B5" t="s">
        <v>23</v>
      </c>
    </row>
    <row r="6" spans="1:2" ht="15">
      <c r="A6">
        <v>4</v>
      </c>
      <c r="B6" t="s">
        <v>24</v>
      </c>
    </row>
    <row r="7" spans="1:2" ht="15">
      <c r="A7">
        <v>5</v>
      </c>
      <c r="B7" t="s">
        <v>25</v>
      </c>
    </row>
    <row r="8" spans="1:2" ht="15">
      <c r="A8">
        <v>6</v>
      </c>
      <c r="B8" t="s">
        <v>26</v>
      </c>
    </row>
    <row r="9" spans="1:2" ht="15">
      <c r="A9">
        <v>7</v>
      </c>
      <c r="B9" t="s">
        <v>27</v>
      </c>
    </row>
    <row r="10" spans="1:2" ht="15">
      <c r="A10">
        <v>8</v>
      </c>
      <c r="B10" t="s">
        <v>28</v>
      </c>
    </row>
    <row r="11" spans="1:2" ht="15">
      <c r="A11">
        <v>9</v>
      </c>
      <c r="B11" t="s">
        <v>29</v>
      </c>
    </row>
    <row r="12" spans="1:2" ht="15">
      <c r="A12">
        <v>10</v>
      </c>
      <c r="B12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Feigean</dc:creator>
  <cp:keywords/>
  <dc:description/>
  <cp:lastModifiedBy>O Feigean</cp:lastModifiedBy>
  <dcterms:created xsi:type="dcterms:W3CDTF">2008-12-02T09:56:47Z</dcterms:created>
  <dcterms:modified xsi:type="dcterms:W3CDTF">2013-12-10T15:43:33Z</dcterms:modified>
  <cp:category/>
  <cp:version/>
  <cp:contentType/>
  <cp:contentStatus/>
</cp:coreProperties>
</file>